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FusionMX\wwwroot\ORC_Websites\OOR_Mainsite\documents\Excel\2022\"/>
    </mc:Choice>
  </mc:AlternateContent>
  <xr:revisionPtr revIDLastSave="0" documentId="8_{73F72832-A027-4E74-BC34-B1B32F9D2ED7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MASTER" sheetId="4" r:id="rId1"/>
    <sheet name="Travel" sheetId="3" r:id="rId2"/>
    <sheet name="Equipment" sheetId="9" r:id="rId3"/>
    <sheet name="Supplies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7" i="3" l="1"/>
  <c r="H27" i="3"/>
  <c r="L26" i="3"/>
  <c r="H25" i="3"/>
  <c r="L25" i="3" s="1"/>
  <c r="J24" i="3"/>
  <c r="H24" i="3"/>
  <c r="L24" i="3" s="1"/>
  <c r="L23" i="3"/>
  <c r="J23" i="3"/>
  <c r="J22" i="3"/>
  <c r="H22" i="3"/>
  <c r="L22" i="3" s="1"/>
  <c r="L28" i="3" s="1"/>
  <c r="L29" i="3" s="1"/>
  <c r="L31" i="3" s="1"/>
  <c r="L12" i="3"/>
  <c r="H12" i="3"/>
  <c r="L11" i="3"/>
  <c r="H10" i="3"/>
  <c r="L10" i="3" s="1"/>
  <c r="J9" i="3"/>
  <c r="H9" i="3"/>
  <c r="L9" i="3" s="1"/>
  <c r="L8" i="3"/>
  <c r="J8" i="3"/>
  <c r="J7" i="3"/>
  <c r="H7" i="3"/>
  <c r="L7" i="3" s="1"/>
  <c r="L13" i="3" s="1"/>
  <c r="L14" i="3" s="1"/>
  <c r="L16" i="3" s="1"/>
  <c r="D8" i="10"/>
  <c r="D7" i="10"/>
  <c r="D6" i="10"/>
  <c r="D5" i="10"/>
  <c r="D4" i="10"/>
  <c r="D3" i="10"/>
  <c r="D2" i="10"/>
  <c r="D9" i="10" s="1"/>
  <c r="D4" i="9"/>
  <c r="D3" i="9"/>
  <c r="D2" i="9"/>
  <c r="D5" i="9" s="1"/>
  <c r="E13" i="4" l="1"/>
  <c r="E22" i="4" l="1"/>
  <c r="E29" i="4" s="1"/>
  <c r="E19" i="4"/>
  <c r="E27" i="4" s="1"/>
  <c r="F13" i="4"/>
  <c r="G13" i="4" s="1"/>
  <c r="H13" i="4" s="1"/>
  <c r="I13" i="4" s="1"/>
  <c r="F22" i="4" l="1"/>
  <c r="F29" i="4" s="1"/>
  <c r="F19" i="4"/>
  <c r="E14" i="4"/>
  <c r="F14" i="4" s="1"/>
  <c r="G14" i="4" s="1"/>
  <c r="H14" i="4" s="1"/>
  <c r="I14" i="4" s="1"/>
  <c r="E15" i="4"/>
  <c r="F15" i="4" s="1"/>
  <c r="G15" i="4" s="1"/>
  <c r="H15" i="4" s="1"/>
  <c r="I15" i="4" s="1"/>
  <c r="E16" i="4"/>
  <c r="F16" i="4" s="1"/>
  <c r="G16" i="4" s="1"/>
  <c r="H16" i="4" s="1"/>
  <c r="I16" i="4" s="1"/>
  <c r="G22" i="4" l="1"/>
  <c r="G29" i="4" s="1"/>
  <c r="F27" i="4"/>
  <c r="G19" i="4"/>
  <c r="H22" i="4"/>
  <c r="G27" i="4" l="1"/>
  <c r="H19" i="4"/>
  <c r="H29" i="4"/>
  <c r="I22" i="4"/>
  <c r="I29" i="4" s="1"/>
  <c r="H27" i="4" l="1"/>
  <c r="I19" i="4"/>
  <c r="I27" i="4" s="1"/>
  <c r="O13" i="4"/>
  <c r="O14" i="4"/>
  <c r="O15" i="4"/>
  <c r="O16" i="4"/>
  <c r="O12" i="4"/>
  <c r="E12" i="4"/>
  <c r="F12" i="4" s="1"/>
  <c r="G12" i="4" s="1"/>
  <c r="H12" i="4" s="1"/>
  <c r="I12" i="4" s="1"/>
  <c r="E21" i="4"/>
  <c r="F21" i="4" s="1"/>
  <c r="G21" i="4" s="1"/>
  <c r="H21" i="4" s="1"/>
  <c r="I21" i="4" s="1"/>
  <c r="E20" i="4"/>
  <c r="N16" i="4"/>
  <c r="N15" i="4"/>
  <c r="N14" i="4"/>
  <c r="N13" i="4"/>
  <c r="N12" i="4"/>
  <c r="E24" i="4"/>
  <c r="E38" i="4"/>
  <c r="E37" i="4"/>
  <c r="E9" i="4"/>
  <c r="E10" i="4" s="1"/>
  <c r="I47" i="4"/>
  <c r="D56" i="4"/>
  <c r="E56" i="4" s="1"/>
  <c r="F56" i="4" s="1"/>
  <c r="G56" i="4" s="1"/>
  <c r="H56" i="4" s="1"/>
  <c r="I56" i="4" s="1"/>
  <c r="H47" i="4"/>
  <c r="G47" i="4"/>
  <c r="F47" i="4"/>
  <c r="E47" i="4"/>
  <c r="J51" i="4"/>
  <c r="J52" i="4"/>
  <c r="J53" i="4"/>
  <c r="J54" i="4"/>
  <c r="J55" i="4"/>
  <c r="J50" i="4"/>
  <c r="J57" i="4"/>
  <c r="J47" i="4"/>
  <c r="J46" i="4"/>
  <c r="J45" i="4"/>
  <c r="J44" i="4"/>
  <c r="J43" i="4"/>
  <c r="J42" i="4"/>
  <c r="J34" i="4"/>
  <c r="F38" i="4" l="1"/>
  <c r="F37" i="4"/>
  <c r="E39" i="4"/>
  <c r="E58" i="4"/>
  <c r="F58" i="4"/>
  <c r="E28" i="4"/>
  <c r="F20" i="4"/>
  <c r="F9" i="4"/>
  <c r="G58" i="4"/>
  <c r="J22" i="4"/>
  <c r="F17" i="4"/>
  <c r="F26" i="4" s="1"/>
  <c r="E17" i="4"/>
  <c r="E26" i="4" s="1"/>
  <c r="G37" i="4" l="1"/>
  <c r="F39" i="4"/>
  <c r="G38" i="4"/>
  <c r="F28" i="4"/>
  <c r="G20" i="4"/>
  <c r="F24" i="4"/>
  <c r="F10" i="4"/>
  <c r="H58" i="4"/>
  <c r="J21" i="4"/>
  <c r="J29" i="4"/>
  <c r="J19" i="4"/>
  <c r="J27" i="4"/>
  <c r="H37" i="4" l="1"/>
  <c r="G39" i="4"/>
  <c r="G28" i="4"/>
  <c r="H20" i="4"/>
  <c r="G24" i="4"/>
  <c r="H38" i="4"/>
  <c r="G9" i="4"/>
  <c r="I58" i="4"/>
  <c r="J56" i="4"/>
  <c r="J16" i="4"/>
  <c r="E31" i="4"/>
  <c r="F31" i="4"/>
  <c r="F32" i="4" s="1"/>
  <c r="F59" i="4" s="1"/>
  <c r="F60" i="4" s="1"/>
  <c r="H17" i="4"/>
  <c r="H26" i="4" s="1"/>
  <c r="G17" i="4"/>
  <c r="G26" i="4" s="1"/>
  <c r="I38" i="4" l="1"/>
  <c r="H28" i="4"/>
  <c r="I20" i="4"/>
  <c r="H24" i="4"/>
  <c r="H39" i="4"/>
  <c r="I37" i="4"/>
  <c r="F61" i="4"/>
  <c r="F62" i="4" s="1"/>
  <c r="G10" i="4"/>
  <c r="J58" i="4"/>
  <c r="J13" i="4"/>
  <c r="E32" i="4"/>
  <c r="J14" i="4"/>
  <c r="J12" i="4"/>
  <c r="I39" i="4" l="1"/>
  <c r="J37" i="4"/>
  <c r="J38" i="4"/>
  <c r="I28" i="4"/>
  <c r="J28" i="4" s="1"/>
  <c r="I24" i="4"/>
  <c r="J24" i="4" s="1"/>
  <c r="J20" i="4"/>
  <c r="H9" i="4"/>
  <c r="I17" i="4"/>
  <c r="J15" i="4"/>
  <c r="H31" i="4"/>
  <c r="H32" i="4" s="1"/>
  <c r="H59" i="4" s="1"/>
  <c r="H60" i="4" s="1"/>
  <c r="G31" i="4"/>
  <c r="E59" i="4"/>
  <c r="E60" i="4" s="1"/>
  <c r="J39" i="4" l="1"/>
  <c r="J17" i="4"/>
  <c r="I26" i="4"/>
  <c r="J26" i="4" s="1"/>
  <c r="H61" i="4"/>
  <c r="H62" i="4" s="1"/>
  <c r="H10" i="4"/>
  <c r="E61" i="4"/>
  <c r="G32" i="4"/>
  <c r="I9" i="4" l="1"/>
  <c r="I31" i="4"/>
  <c r="I32" i="4" s="1"/>
  <c r="I59" i="4" s="1"/>
  <c r="I60" i="4" s="1"/>
  <c r="G59" i="4"/>
  <c r="G60" i="4" s="1"/>
  <c r="I61" i="4" l="1"/>
  <c r="I62" i="4" s="1"/>
  <c r="I10" i="4"/>
  <c r="J32" i="4"/>
  <c r="J31" i="4"/>
  <c r="E62" i="4"/>
  <c r="G61" i="4"/>
  <c r="J59" i="4"/>
  <c r="F4" i="4" l="1"/>
  <c r="J60" i="4"/>
  <c r="G62" i="4" l="1"/>
  <c r="J61" i="4"/>
  <c r="J62" i="4" l="1"/>
  <c r="J63" i="4" s="1"/>
</calcChain>
</file>

<file path=xl/sharedStrings.xml><?xml version="1.0" encoding="utf-8"?>
<sst xmlns="http://schemas.openxmlformats.org/spreadsheetml/2006/main" count="151" uniqueCount="109">
  <si>
    <t>Budget Cost Category</t>
  </si>
  <si>
    <t>Funds Requested</t>
  </si>
  <si>
    <t>Year 1</t>
  </si>
  <si>
    <t>Year 2</t>
  </si>
  <si>
    <t>Year 3</t>
  </si>
  <si>
    <t>Total Project</t>
  </si>
  <si>
    <t>A. Direct Labor - Key Personnel</t>
  </si>
  <si>
    <t>Tuition/Fees/Health Insurance</t>
  </si>
  <si>
    <t>Stipends</t>
  </si>
  <si>
    <t>Travel</t>
  </si>
  <si>
    <t>Subsistence</t>
  </si>
  <si>
    <t>Other</t>
  </si>
  <si>
    <t>Materials and Supplies</t>
  </si>
  <si>
    <t>Publication Costs</t>
  </si>
  <si>
    <t>Consultant Services</t>
  </si>
  <si>
    <t>Subawards</t>
  </si>
  <si>
    <t>Total Other Direct Costs</t>
  </si>
  <si>
    <t>Total Participant/Trainee Support Costs</t>
  </si>
  <si>
    <t>Total Travel Costs</t>
  </si>
  <si>
    <t>Modified Total Direct Costs</t>
  </si>
  <si>
    <t>TOTAL CUMULATIVE BUDGET</t>
  </si>
  <si>
    <t>Tuition</t>
  </si>
  <si>
    <t>Subtotal OPS</t>
  </si>
  <si>
    <t>Subtotal Salary</t>
  </si>
  <si>
    <t>Subtotal Fringe</t>
  </si>
  <si>
    <t>RATE</t>
  </si>
  <si>
    <t xml:space="preserve">Graduate Student </t>
  </si>
  <si>
    <t>Faculty</t>
  </si>
  <si>
    <t xml:space="preserve">OPS </t>
  </si>
  <si>
    <t>Post Doc</t>
  </si>
  <si>
    <t>Post Doctoral Associate</t>
  </si>
  <si>
    <t xml:space="preserve">PI Name: </t>
  </si>
  <si>
    <t xml:space="preserve">Proposal Title: 
</t>
  </si>
  <si>
    <t>No. Months</t>
  </si>
  <si>
    <t>OPS</t>
  </si>
  <si>
    <t xml:space="preserve">Students </t>
  </si>
  <si>
    <t>Program:</t>
  </si>
  <si>
    <t xml:space="preserve">Agency: </t>
  </si>
  <si>
    <t>Annual Wage</t>
  </si>
  <si>
    <t>Fringe Rate</t>
  </si>
  <si>
    <t>Co-PI:</t>
  </si>
  <si>
    <t>Tuition/Fees (includes CR hours)</t>
  </si>
  <si>
    <t>Units/ Credits</t>
  </si>
  <si>
    <t>Year 4</t>
  </si>
  <si>
    <t>PER YEAR DOMESTIC</t>
  </si>
  <si>
    <t>Traveler(s)</t>
  </si>
  <si>
    <t>/Days</t>
  </si>
  <si>
    <t>/Nights</t>
  </si>
  <si>
    <t>/TRIPS</t>
  </si>
  <si>
    <t>Cost Per Trip</t>
  </si>
  <si>
    <t>Airfare @</t>
  </si>
  <si>
    <t>Days Subsistence @</t>
  </si>
  <si>
    <t>/Day for</t>
  </si>
  <si>
    <t>Nights Lodging @</t>
  </si>
  <si>
    <t>/ Night for</t>
  </si>
  <si>
    <t>Days Rental Car @</t>
  </si>
  <si>
    <t>/ Day</t>
  </si>
  <si>
    <t>Vincinity Mileage @</t>
  </si>
  <si>
    <t>/ Mile For</t>
  </si>
  <si>
    <t>Miles</t>
  </si>
  <si>
    <t>Registration (Conference)</t>
  </si>
  <si>
    <t>Each</t>
  </si>
  <si>
    <t>x # TRIPS</t>
  </si>
  <si>
    <t>TOTAL TRAVEL - DOMESTIC</t>
  </si>
  <si>
    <t>PER YEAR FOREIGN</t>
  </si>
  <si>
    <t>TOTAL TRAVEL - FOREIGN</t>
  </si>
  <si>
    <t>Foreign Travel (See Travel Tab)</t>
  </si>
  <si>
    <t>Domestic Travel (See Travel Tab)</t>
  </si>
  <si>
    <t>Year 5</t>
  </si>
  <si>
    <t>Fall 2020</t>
  </si>
  <si>
    <t>Spring 2021</t>
  </si>
  <si>
    <t>Summer 2021</t>
  </si>
  <si>
    <t>PI:</t>
  </si>
  <si>
    <t>Undergraduate Student</t>
  </si>
  <si>
    <t>Project Start Date:</t>
  </si>
  <si>
    <t>Project End Date</t>
  </si>
  <si>
    <t>UCF College</t>
  </si>
  <si>
    <t>PI 9 Month Salary</t>
  </si>
  <si>
    <t>12 Month Salary</t>
  </si>
  <si>
    <t>Percent Effort</t>
  </si>
  <si>
    <t>Fall 2021</t>
  </si>
  <si>
    <t>Spring 2022</t>
  </si>
  <si>
    <t>Summer 2022</t>
  </si>
  <si>
    <t>B. Direct Labor - Other Personnel</t>
  </si>
  <si>
    <t>C. Fringe Benefits</t>
  </si>
  <si>
    <t>D. Direct Costs - Equipment</t>
  </si>
  <si>
    <t>E. Direct Costs - Travel</t>
  </si>
  <si>
    <t>F. Direct Costs - Participant/Trainee Support Costs</t>
  </si>
  <si>
    <t>G. Other Direct Costs</t>
  </si>
  <si>
    <t>I. Indirect Costs</t>
  </si>
  <si>
    <t>J. Total Direct and Indirect Costs (H+I)</t>
  </si>
  <si>
    <t>Total Labor Costs (A+B+C)</t>
  </si>
  <si>
    <t>H. Total Direct Costs (A+B+C+D+E+F+G)</t>
  </si>
  <si>
    <t>Description</t>
  </si>
  <si>
    <t>Qty.</t>
  </si>
  <si>
    <t>Price each</t>
  </si>
  <si>
    <t>Total cost</t>
  </si>
  <si>
    <t>Year</t>
  </si>
  <si>
    <t>Item 1</t>
  </si>
  <si>
    <t>Item 2</t>
  </si>
  <si>
    <t>Total</t>
  </si>
  <si>
    <t>Item 3</t>
  </si>
  <si>
    <t>Item 4</t>
  </si>
  <si>
    <t>Item 5</t>
  </si>
  <si>
    <t>TRAVEL DETAIL</t>
  </si>
  <si>
    <t>Travel for PI to attend domestic conference (formal methods, supercomputing, systems biology, neurosciences and related conferences)</t>
  </si>
  <si>
    <t>Travel for PI to attend foreign conference (formal methods, supercomputing, systems biology, neurosciences and related conferences)</t>
  </si>
  <si>
    <t>Computer Services</t>
  </si>
  <si>
    <t>Service Center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</si>
</sst>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  <numFmt numFmtId="167" formatCode="m/d/yyyy;@"/>
    <numFmt numFmtId="168" formatCode="&quot;$&quot;#,##0.000_);[Red]\(&quot;$&quot;#,##0.000\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 val="doubleAccounting"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9"/>
      <color rgb="FFFF000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202">
    <xf numFmtId="0" fontId="0" fillId="0" borderId="0" xfId="0"/>
    <xf numFmtId="0" fontId="0" fillId="0" borderId="0" xfId="0" applyAlignment="1"/>
    <xf numFmtId="0" fontId="2" fillId="0" borderId="0" xfId="0" applyFont="1"/>
    <xf numFmtId="0" fontId="0" fillId="0" borderId="1" xfId="0" applyBorder="1"/>
    <xf numFmtId="0" fontId="4" fillId="0" borderId="0" xfId="0" applyFont="1" applyFill="1" applyBorder="1"/>
    <xf numFmtId="0" fontId="8" fillId="0" borderId="0" xfId="0" applyFont="1" applyFill="1"/>
    <xf numFmtId="0" fontId="6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10" fontId="8" fillId="0" borderId="4" xfId="0" applyNumberFormat="1" applyFont="1" applyBorder="1" applyAlignment="1">
      <alignment horizontal="right"/>
    </xf>
    <xf numFmtId="0" fontId="0" fillId="0" borderId="4" xfId="0" applyBorder="1"/>
    <xf numFmtId="0" fontId="0" fillId="2" borderId="0" xfId="0" applyFill="1"/>
    <xf numFmtId="0" fontId="5" fillId="0" borderId="8" xfId="0" applyFont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9" fontId="5" fillId="0" borderId="5" xfId="2" applyFont="1" applyBorder="1" applyAlignment="1">
      <alignment horizontal="left"/>
    </xf>
    <xf numFmtId="164" fontId="0" fillId="2" borderId="1" xfId="1" applyNumberFormat="1" applyFont="1" applyFill="1" applyBorder="1"/>
    <xf numFmtId="164" fontId="5" fillId="2" borderId="1" xfId="1" applyNumberFormat="1" applyFont="1" applyFill="1" applyBorder="1"/>
    <xf numFmtId="164" fontId="8" fillId="2" borderId="7" xfId="1" applyNumberFormat="1" applyFont="1" applyFill="1" applyBorder="1"/>
    <xf numFmtId="164" fontId="0" fillId="2" borderId="5" xfId="1" applyNumberFormat="1" applyFont="1" applyFill="1" applyBorder="1"/>
    <xf numFmtId="164" fontId="9" fillId="2" borderId="8" xfId="1" applyNumberFormat="1" applyFont="1" applyFill="1" applyBorder="1"/>
    <xf numFmtId="0" fontId="3" fillId="2" borderId="5" xfId="0" applyFont="1" applyFill="1" applyBorder="1" applyAlignment="1">
      <alignment horizontal="center"/>
    </xf>
    <xf numFmtId="10" fontId="2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Fill="1" applyBorder="1" applyAlignment="1">
      <alignment horizontal="right"/>
    </xf>
    <xf numFmtId="0" fontId="2" fillId="0" borderId="0" xfId="0" applyFont="1" applyAlignment="1">
      <alignment vertical="top"/>
    </xf>
    <xf numFmtId="42" fontId="0" fillId="2" borderId="1" xfId="1" applyNumberFormat="1" applyFont="1" applyFill="1" applyBorder="1"/>
    <xf numFmtId="42" fontId="5" fillId="0" borderId="0" xfId="0" applyNumberFormat="1" applyFont="1" applyBorder="1" applyAlignment="1">
      <alignment horizontal="right" vertical="center"/>
    </xf>
    <xf numFmtId="164" fontId="0" fillId="0" borderId="1" xfId="9" applyNumberFormat="1" applyFont="1" applyBorder="1"/>
    <xf numFmtId="164" fontId="0" fillId="2" borderId="1" xfId="9" applyNumberFormat="1" applyFont="1" applyFill="1" applyBorder="1"/>
    <xf numFmtId="164" fontId="0" fillId="0" borderId="1" xfId="9" applyNumberFormat="1" applyFont="1" applyFill="1" applyBorder="1"/>
    <xf numFmtId="164" fontId="5" fillId="0" borderId="1" xfId="9" applyNumberFormat="1" applyFont="1" applyBorder="1"/>
    <xf numFmtId="164" fontId="5" fillId="2" borderId="1" xfId="9" applyNumberFormat="1" applyFont="1" applyFill="1" applyBorder="1"/>
    <xf numFmtId="0" fontId="14" fillId="0" borderId="1" xfId="0" applyFont="1" applyFill="1" applyBorder="1"/>
    <xf numFmtId="0" fontId="15" fillId="0" borderId="1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Border="1"/>
    <xf numFmtId="0" fontId="14" fillId="0" borderId="0" xfId="0" applyFont="1"/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0" borderId="0" xfId="11"/>
    <xf numFmtId="10" fontId="14" fillId="0" borderId="1" xfId="10" applyNumberFormat="1" applyFont="1" applyFill="1" applyBorder="1"/>
    <xf numFmtId="42" fontId="14" fillId="0" borderId="0" xfId="0" applyNumberFormat="1" applyFont="1" applyFill="1" applyBorder="1"/>
    <xf numFmtId="0" fontId="14" fillId="0" borderId="0" xfId="0" applyFont="1" applyAlignment="1"/>
    <xf numFmtId="164" fontId="0" fillId="0" borderId="5" xfId="1" applyNumberFormat="1" applyFont="1" applyFill="1" applyBorder="1"/>
    <xf numFmtId="164" fontId="9" fillId="0" borderId="8" xfId="1" applyNumberFormat="1" applyFont="1" applyFill="1" applyBorder="1"/>
    <xf numFmtId="164" fontId="5" fillId="0" borderId="1" xfId="1" applyNumberFormat="1" applyFont="1" applyFill="1" applyBorder="1"/>
    <xf numFmtId="0" fontId="3" fillId="0" borderId="5" xfId="0" applyFont="1" applyFill="1" applyBorder="1" applyAlignment="1">
      <alignment horizontal="center"/>
    </xf>
    <xf numFmtId="164" fontId="5" fillId="0" borderId="1" xfId="9" applyNumberFormat="1" applyFont="1" applyFill="1" applyBorder="1"/>
    <xf numFmtId="0" fontId="14" fillId="0" borderId="1" xfId="11" applyFont="1" applyFill="1" applyBorder="1" applyAlignment="1">
      <alignment horizontal="center" wrapText="1"/>
    </xf>
    <xf numFmtId="0" fontId="14" fillId="0" borderId="1" xfId="11" applyFont="1" applyFill="1" applyBorder="1" applyAlignment="1">
      <alignment horizontal="center"/>
    </xf>
    <xf numFmtId="164" fontId="14" fillId="0" borderId="1" xfId="9" applyNumberFormat="1" applyFont="1" applyFill="1" applyBorder="1"/>
    <xf numFmtId="0" fontId="14" fillId="0" borderId="0" xfId="11" applyFont="1" applyFill="1" applyBorder="1"/>
    <xf numFmtId="0" fontId="14" fillId="0" borderId="0" xfId="11" applyFont="1" applyBorder="1" applyAlignment="1">
      <alignment wrapText="1"/>
    </xf>
    <xf numFmtId="42" fontId="14" fillId="0" borderId="0" xfId="0" applyNumberFormat="1" applyFont="1" applyBorder="1"/>
    <xf numFmtId="164" fontId="0" fillId="0" borderId="1" xfId="1" applyNumberFormat="1" applyFont="1" applyFill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164" fontId="0" fillId="0" borderId="0" xfId="9" applyNumberFormat="1" applyFont="1" applyBorder="1"/>
    <xf numFmtId="10" fontId="0" fillId="0" borderId="0" xfId="10" applyNumberFormat="1" applyFont="1" applyBorder="1"/>
    <xf numFmtId="164" fontId="2" fillId="0" borderId="0" xfId="9" applyNumberFormat="1" applyFont="1" applyBorder="1"/>
    <xf numFmtId="0" fontId="14" fillId="0" borderId="0" xfId="0" applyFont="1" applyBorder="1" applyAlignment="1">
      <alignment horizontal="left"/>
    </xf>
    <xf numFmtId="0" fontId="14" fillId="0" borderId="1" xfId="0" applyFont="1" applyBorder="1"/>
    <xf numFmtId="164" fontId="14" fillId="0" borderId="1" xfId="5" applyNumberFormat="1" applyFont="1" applyFill="1" applyBorder="1"/>
    <xf numFmtId="164" fontId="14" fillId="0" borderId="1" xfId="3" applyNumberFormat="1" applyFont="1" applyFill="1" applyBorder="1"/>
    <xf numFmtId="0" fontId="5" fillId="0" borderId="0" xfId="0" applyFont="1" applyAlignment="1">
      <alignment vertical="top"/>
    </xf>
    <xf numFmtId="0" fontId="5" fillId="0" borderId="4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0" fillId="0" borderId="0" xfId="0" applyFill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7" fillId="0" borderId="4" xfId="0" applyFont="1" applyBorder="1" applyAlignment="1">
      <alignment horizontal="left"/>
    </xf>
    <xf numFmtId="42" fontId="5" fillId="0" borderId="22" xfId="0" applyNumberFormat="1" applyFont="1" applyBorder="1" applyAlignment="1">
      <alignment horizontal="right" vertical="center"/>
    </xf>
    <xf numFmtId="10" fontId="14" fillId="0" borderId="0" xfId="10" applyNumberFormat="1" applyFont="1" applyFill="1" applyBorder="1"/>
    <xf numFmtId="44" fontId="14" fillId="0" borderId="0" xfId="0" applyNumberFormat="1" applyFont="1" applyFill="1" applyBorder="1"/>
    <xf numFmtId="0" fontId="5" fillId="0" borderId="0" xfId="0" applyFont="1" applyAlignment="1">
      <alignment vertical="top" wrapText="1"/>
    </xf>
    <xf numFmtId="0" fontId="8" fillId="0" borderId="4" xfId="0" applyFont="1" applyBorder="1" applyAlignment="1">
      <alignment horizontal="right"/>
    </xf>
    <xf numFmtId="0" fontId="5" fillId="0" borderId="9" xfId="0" applyFont="1" applyFill="1" applyBorder="1" applyAlignment="1">
      <alignment horizontal="left"/>
    </xf>
    <xf numFmtId="164" fontId="5" fillId="0" borderId="9" xfId="9" applyNumberFormat="1" applyFont="1" applyFill="1" applyBorder="1"/>
    <xf numFmtId="0" fontId="14" fillId="0" borderId="0" xfId="9" applyNumberFormat="1" applyFont="1" applyBorder="1"/>
    <xf numFmtId="2" fontId="14" fillId="0" borderId="0" xfId="0" applyNumberFormat="1" applyFont="1" applyBorder="1"/>
    <xf numFmtId="164" fontId="5" fillId="2" borderId="9" xfId="1" applyNumberFormat="1" applyFont="1" applyFill="1" applyBorder="1"/>
    <xf numFmtId="164" fontId="5" fillId="2" borderId="9" xfId="9" applyNumberFormat="1" applyFont="1" applyFill="1" applyBorder="1"/>
    <xf numFmtId="42" fontId="0" fillId="4" borderId="24" xfId="0" applyNumberFormat="1" applyFill="1" applyBorder="1"/>
    <xf numFmtId="164" fontId="0" fillId="4" borderId="24" xfId="1" applyNumberFormat="1" applyFont="1" applyFill="1" applyBorder="1"/>
    <xf numFmtId="164" fontId="5" fillId="4" borderId="24" xfId="1" applyNumberFormat="1" applyFont="1" applyFill="1" applyBorder="1"/>
    <xf numFmtId="14" fontId="13" fillId="0" borderId="7" xfId="0" applyNumberFormat="1" applyFont="1" applyFill="1" applyBorder="1" applyAlignment="1">
      <alignment horizontal="center" wrapText="1"/>
    </xf>
    <xf numFmtId="14" fontId="13" fillId="2" borderId="7" xfId="0" applyNumberFormat="1" applyFont="1" applyFill="1" applyBorder="1" applyAlignment="1">
      <alignment horizontal="center" wrapText="1"/>
    </xf>
    <xf numFmtId="42" fontId="0" fillId="2" borderId="7" xfId="0" applyNumberFormat="1" applyFill="1" applyBorder="1"/>
    <xf numFmtId="14" fontId="13" fillId="2" borderId="5" xfId="0" applyNumberFormat="1" applyFont="1" applyFill="1" applyBorder="1" applyAlignment="1">
      <alignment horizontal="center" wrapText="1"/>
    </xf>
    <xf numFmtId="14" fontId="13" fillId="2" borderId="21" xfId="0" applyNumberFormat="1" applyFont="1" applyFill="1" applyBorder="1" applyAlignment="1">
      <alignment horizontal="center" wrapText="1"/>
    </xf>
    <xf numFmtId="42" fontId="0" fillId="0" borderId="7" xfId="0" applyNumberFormat="1" applyBorder="1"/>
    <xf numFmtId="42" fontId="0" fillId="0" borderId="7" xfId="0" applyNumberFormat="1" applyFill="1" applyBorder="1"/>
    <xf numFmtId="14" fontId="13" fillId="0" borderId="5" xfId="0" applyNumberFormat="1" applyFont="1" applyFill="1" applyBorder="1" applyAlignment="1">
      <alignment horizontal="center" wrapText="1"/>
    </xf>
    <xf numFmtId="0" fontId="3" fillId="2" borderId="33" xfId="0" applyFont="1" applyFill="1" applyBorder="1" applyAlignment="1">
      <alignment horizontal="center"/>
    </xf>
    <xf numFmtId="42" fontId="0" fillId="2" borderId="21" xfId="0" applyNumberFormat="1" applyFill="1" applyBorder="1"/>
    <xf numFmtId="164" fontId="0" fillId="2" borderId="2" xfId="9" applyNumberFormat="1" applyFont="1" applyFill="1" applyBorder="1"/>
    <xf numFmtId="164" fontId="5" fillId="2" borderId="2" xfId="1" applyNumberFormat="1" applyFont="1" applyFill="1" applyBorder="1"/>
    <xf numFmtId="164" fontId="5" fillId="2" borderId="2" xfId="9" applyNumberFormat="1" applyFont="1" applyFill="1" applyBorder="1"/>
    <xf numFmtId="164" fontId="0" fillId="2" borderId="2" xfId="1" applyNumberFormat="1" applyFont="1" applyFill="1" applyBorder="1"/>
    <xf numFmtId="164" fontId="5" fillId="2" borderId="10" xfId="9" applyNumberFormat="1" applyFont="1" applyFill="1" applyBorder="1"/>
    <xf numFmtId="164" fontId="0" fillId="2" borderId="33" xfId="1" applyNumberFormat="1" applyFont="1" applyFill="1" applyBorder="1"/>
    <xf numFmtId="164" fontId="9" fillId="2" borderId="36" xfId="1" applyNumberFormat="1" applyFont="1" applyFill="1" applyBorder="1"/>
    <xf numFmtId="167" fontId="13" fillId="2" borderId="33" xfId="0" applyNumberFormat="1" applyFont="1" applyFill="1" applyBorder="1" applyAlignment="1">
      <alignment horizontal="center" wrapText="1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5" fillId="0" borderId="0" xfId="0" applyFont="1"/>
    <xf numFmtId="164" fontId="14" fillId="0" borderId="1" xfId="9" applyNumberFormat="1" applyFont="1" applyBorder="1"/>
    <xf numFmtId="0" fontId="14" fillId="0" borderId="1" xfId="9" applyNumberFormat="1" applyFont="1" applyBorder="1"/>
    <xf numFmtId="0" fontId="14" fillId="0" borderId="1" xfId="9" applyNumberFormat="1" applyFont="1" applyFill="1" applyBorder="1"/>
    <xf numFmtId="164" fontId="14" fillId="0" borderId="1" xfId="0" applyNumberFormat="1" applyFont="1" applyBorder="1"/>
    <xf numFmtId="164" fontId="5" fillId="4" borderId="34" xfId="1" applyNumberFormat="1" applyFont="1" applyFill="1" applyBorder="1"/>
    <xf numFmtId="164" fontId="8" fillId="5" borderId="7" xfId="1" applyNumberFormat="1" applyFont="1" applyFill="1" applyBorder="1"/>
    <xf numFmtId="165" fontId="5" fillId="0" borderId="25" xfId="13" applyNumberFormat="1" applyFont="1" applyBorder="1"/>
    <xf numFmtId="0" fontId="2" fillId="0" borderId="0" xfId="13"/>
    <xf numFmtId="165" fontId="2" fillId="0" borderId="0" xfId="13" applyNumberFormat="1"/>
    <xf numFmtId="0" fontId="5" fillId="0" borderId="0" xfId="13" applyFont="1"/>
    <xf numFmtId="0" fontId="2" fillId="0" borderId="20" xfId="13" applyBorder="1"/>
    <xf numFmtId="0" fontId="12" fillId="0" borderId="0" xfId="13" applyFont="1"/>
    <xf numFmtId="0" fontId="2" fillId="0" borderId="26" xfId="13" applyBorder="1"/>
    <xf numFmtId="0" fontId="2" fillId="0" borderId="27" xfId="13" applyBorder="1"/>
    <xf numFmtId="4" fontId="2" fillId="0" borderId="27" xfId="13" applyNumberFormat="1" applyBorder="1"/>
    <xf numFmtId="168" fontId="2" fillId="0" borderId="0" xfId="13" applyNumberFormat="1"/>
    <xf numFmtId="8" fontId="2" fillId="0" borderId="0" xfId="13" applyNumberFormat="1"/>
    <xf numFmtId="8" fontId="2" fillId="0" borderId="37" xfId="13" applyNumberFormat="1" applyBorder="1"/>
    <xf numFmtId="0" fontId="2" fillId="0" borderId="28" xfId="13" applyBorder="1"/>
    <xf numFmtId="0" fontId="2" fillId="0" borderId="29" xfId="13" applyBorder="1"/>
    <xf numFmtId="0" fontId="5" fillId="0" borderId="29" xfId="13" applyFont="1" applyBorder="1"/>
    <xf numFmtId="1" fontId="5" fillId="0" borderId="37" xfId="13" applyNumberFormat="1" applyFont="1" applyBorder="1"/>
    <xf numFmtId="165" fontId="5" fillId="0" borderId="0" xfId="13" applyNumberFormat="1" applyFont="1"/>
    <xf numFmtId="1" fontId="2" fillId="0" borderId="0" xfId="13" applyNumberFormat="1"/>
    <xf numFmtId="3" fontId="2" fillId="0" borderId="0" xfId="13" applyNumberFormat="1"/>
    <xf numFmtId="0" fontId="5" fillId="6" borderId="0" xfId="13" applyFont="1" applyFill="1" applyAlignment="1">
      <alignment horizontal="right"/>
    </xf>
    <xf numFmtId="166" fontId="5" fillId="6" borderId="0" xfId="13" applyNumberFormat="1" applyFont="1" applyFill="1"/>
    <xf numFmtId="0" fontId="0" fillId="0" borderId="0" xfId="0" applyFill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42" fontId="5" fillId="0" borderId="19" xfId="0" applyNumberFormat="1" applyFont="1" applyBorder="1" applyAlignment="1">
      <alignment horizontal="right" vertical="center"/>
    </xf>
    <xf numFmtId="42" fontId="5" fillId="0" borderId="20" xfId="0" applyNumberFormat="1" applyFont="1" applyBorder="1" applyAlignment="1">
      <alignment horizontal="right" vertical="center"/>
    </xf>
    <xf numFmtId="42" fontId="5" fillId="0" borderId="21" xfId="0" applyNumberFormat="1" applyFont="1" applyBorder="1" applyAlignment="1">
      <alignment horizontal="right" vertical="center"/>
    </xf>
    <xf numFmtId="42" fontId="5" fillId="0" borderId="22" xfId="0" applyNumberFormat="1" applyFont="1" applyBorder="1" applyAlignment="1">
      <alignment horizontal="right" vertical="center"/>
    </xf>
    <xf numFmtId="42" fontId="10" fillId="4" borderId="31" xfId="0" applyNumberFormat="1" applyFont="1" applyFill="1" applyBorder="1" applyAlignment="1">
      <alignment horizontal="center"/>
    </xf>
    <xf numFmtId="42" fontId="10" fillId="4" borderId="32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6" fillId="0" borderId="2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16" fillId="0" borderId="4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35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5" fillId="0" borderId="0" xfId="0" applyFont="1" applyAlignment="1">
      <alignment vertical="top"/>
    </xf>
    <xf numFmtId="0" fontId="3" fillId="3" borderId="1" xfId="0" applyFont="1" applyFill="1" applyBorder="1" applyAlignment="1">
      <alignment horizontal="center"/>
    </xf>
    <xf numFmtId="14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5" fillId="0" borderId="3" xfId="13" applyFont="1" applyBorder="1" applyAlignment="1">
      <alignment horizontal="center"/>
    </xf>
    <xf numFmtId="0" fontId="5" fillId="0" borderId="25" xfId="13" applyFont="1" applyBorder="1" applyAlignment="1">
      <alignment horizontal="center"/>
    </xf>
    <xf numFmtId="0" fontId="5" fillId="0" borderId="0" xfId="13" applyFont="1" applyAlignment="1">
      <alignment horizontal="center" wrapText="1"/>
    </xf>
  </cellXfs>
  <cellStyles count="14">
    <cellStyle name="Currency" xfId="1" builtinId="4"/>
    <cellStyle name="Currency 2" xfId="9" xr:uid="{00000000-0005-0000-0000-000002000000}"/>
    <cellStyle name="Currency 3" xfId="7" xr:uid="{00000000-0005-0000-0000-000003000000}"/>
    <cellStyle name="Currency 4" xfId="5" xr:uid="{00000000-0005-0000-0000-000004000000}"/>
    <cellStyle name="Currency 5" xfId="3" xr:uid="{00000000-0005-0000-0000-000005000000}"/>
    <cellStyle name="Normal" xfId="0" builtinId="0"/>
    <cellStyle name="Normal 2" xfId="11" xr:uid="{00000000-0005-0000-0000-000007000000}"/>
    <cellStyle name="Normal 3" xfId="12" xr:uid="{00000000-0005-0000-0000-000008000000}"/>
    <cellStyle name="Normal_NIH Budget - MARCH 07" xfId="13" xr:uid="{00000000-0005-0000-0000-000009000000}"/>
    <cellStyle name="Percent" xfId="2" builtinId="5"/>
    <cellStyle name="Percent 2" xfId="10" xr:uid="{00000000-0005-0000-0000-00000B000000}"/>
    <cellStyle name="Percent 3" xfId="8" xr:uid="{00000000-0005-0000-0000-00000C000000}"/>
    <cellStyle name="Percent 4" xfId="6" xr:uid="{00000000-0005-0000-0000-00000D000000}"/>
    <cellStyle name="Percent 5" xfId="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36"/>
  <sheetViews>
    <sheetView tabSelected="1" topLeftCell="A31" zoomScaleNormal="100" workbookViewId="0">
      <selection activeCell="B3" sqref="B3:J3"/>
    </sheetView>
  </sheetViews>
  <sheetFormatPr defaultColWidth="9.109375" defaultRowHeight="13.8" x14ac:dyDescent="0.25"/>
  <cols>
    <col min="1" max="1" width="16.44140625" style="38" customWidth="1"/>
    <col min="2" max="2" width="9.109375" style="38"/>
    <col min="3" max="3" width="12.109375" style="38" customWidth="1"/>
    <col min="4" max="4" width="7.44140625" style="38" bestFit="1" customWidth="1"/>
    <col min="5" max="5" width="13.33203125" style="11" customWidth="1"/>
    <col min="6" max="9" width="12.33203125" style="11" customWidth="1"/>
    <col min="10" max="10" width="12.88671875" style="38" customWidth="1"/>
    <col min="11" max="11" width="9.109375" style="38"/>
    <col min="12" max="12" width="18.109375" style="37" customWidth="1"/>
    <col min="13" max="13" width="14" style="37" customWidth="1"/>
    <col min="14" max="14" width="17.44140625" style="37" customWidth="1"/>
    <col min="15" max="15" width="13.5546875" style="37" customWidth="1"/>
    <col min="16" max="16" width="14.6640625" style="37" customWidth="1"/>
    <col min="17" max="17" width="12" style="38" customWidth="1"/>
    <col min="18" max="18" width="10.88671875" style="38" customWidth="1"/>
    <col min="19" max="19" width="11.6640625" style="38" customWidth="1"/>
    <col min="20" max="16384" width="9.109375" style="38"/>
  </cols>
  <sheetData>
    <row r="1" spans="1:19" x14ac:dyDescent="0.25">
      <c r="A1" s="23" t="s">
        <v>31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9" x14ac:dyDescent="0.25">
      <c r="A2" s="23" t="s">
        <v>37</v>
      </c>
      <c r="B2" s="194"/>
      <c r="C2" s="194"/>
      <c r="D2" s="194"/>
      <c r="E2" s="194"/>
      <c r="F2" s="25" t="s">
        <v>36</v>
      </c>
      <c r="G2" s="68"/>
      <c r="H2" s="68"/>
      <c r="I2" s="68"/>
    </row>
    <row r="3" spans="1:19" ht="14.25" customHeight="1" x14ac:dyDescent="0.25">
      <c r="A3" s="22" t="s">
        <v>32</v>
      </c>
      <c r="B3" s="194"/>
      <c r="C3" s="194"/>
      <c r="D3" s="194"/>
      <c r="E3" s="194"/>
      <c r="F3" s="194"/>
      <c r="G3" s="194"/>
      <c r="H3" s="194"/>
      <c r="I3" s="194"/>
      <c r="J3" s="194"/>
    </row>
    <row r="4" spans="1:19" ht="12.75" customHeight="1" x14ac:dyDescent="0.25">
      <c r="A4" s="22" t="s">
        <v>74</v>
      </c>
      <c r="B4" s="196">
        <v>44927</v>
      </c>
      <c r="C4" s="197"/>
      <c r="D4" s="198" t="s">
        <v>75</v>
      </c>
      <c r="E4" s="198"/>
      <c r="F4" s="196">
        <f>I10</f>
        <v>46752</v>
      </c>
      <c r="G4" s="197"/>
      <c r="H4" s="78"/>
      <c r="I4" s="78"/>
      <c r="J4" s="78"/>
    </row>
    <row r="5" spans="1:19" x14ac:dyDescent="0.25">
      <c r="A5" s="38" t="s">
        <v>76</v>
      </c>
      <c r="B5" s="109"/>
      <c r="E5" s="40"/>
      <c r="F5" s="40"/>
      <c r="G5" s="40"/>
      <c r="H5" s="40"/>
      <c r="I5" s="40"/>
    </row>
    <row r="6" spans="1:19" x14ac:dyDescent="0.25">
      <c r="A6" s="195"/>
      <c r="B6" s="195"/>
      <c r="C6" s="195"/>
      <c r="D6" s="195"/>
      <c r="E6" s="195"/>
      <c r="F6" s="195"/>
      <c r="G6" s="195"/>
      <c r="H6" s="195"/>
      <c r="I6" s="195"/>
      <c r="J6" s="195"/>
      <c r="K6" s="1"/>
    </row>
    <row r="7" spans="1:19" ht="14.4" thickBot="1" x14ac:dyDescent="0.3">
      <c r="A7" s="183" t="s">
        <v>0</v>
      </c>
      <c r="B7" s="183"/>
      <c r="C7" s="183"/>
      <c r="D7" s="184" t="s">
        <v>25</v>
      </c>
      <c r="E7" s="183" t="s">
        <v>1</v>
      </c>
      <c r="F7" s="184"/>
      <c r="G7" s="184"/>
      <c r="H7" s="184"/>
      <c r="I7" s="184"/>
      <c r="J7" s="184"/>
      <c r="K7" s="1"/>
      <c r="L7" s="36"/>
      <c r="M7" s="36"/>
      <c r="N7" s="36"/>
      <c r="O7" s="36"/>
    </row>
    <row r="8" spans="1:19" x14ac:dyDescent="0.25">
      <c r="A8" s="183"/>
      <c r="B8" s="183"/>
      <c r="C8" s="183"/>
      <c r="D8" s="185"/>
      <c r="E8" s="20" t="s">
        <v>2</v>
      </c>
      <c r="F8" s="48" t="s">
        <v>3</v>
      </c>
      <c r="G8" s="20" t="s">
        <v>4</v>
      </c>
      <c r="H8" s="48" t="s">
        <v>43</v>
      </c>
      <c r="I8" s="97" t="s">
        <v>68</v>
      </c>
      <c r="J8" s="188" t="s">
        <v>5</v>
      </c>
      <c r="L8" s="36"/>
      <c r="M8" s="36"/>
      <c r="N8" s="36"/>
      <c r="O8" s="36"/>
    </row>
    <row r="9" spans="1:19" x14ac:dyDescent="0.25">
      <c r="A9" s="183"/>
      <c r="B9" s="183"/>
      <c r="C9" s="183"/>
      <c r="D9" s="186"/>
      <c r="E9" s="106">
        <f>B4</f>
        <v>44927</v>
      </c>
      <c r="F9" s="96">
        <f>E$10+1</f>
        <v>45292</v>
      </c>
      <c r="G9" s="92">
        <f t="shared" ref="G9:I9" si="0">F$10+1</f>
        <v>45658</v>
      </c>
      <c r="H9" s="96">
        <f t="shared" si="0"/>
        <v>46023</v>
      </c>
      <c r="I9" s="92">
        <f t="shared" si="0"/>
        <v>46388</v>
      </c>
      <c r="J9" s="189"/>
      <c r="L9" s="36"/>
      <c r="M9" s="36"/>
      <c r="N9" s="36"/>
      <c r="O9" s="36"/>
    </row>
    <row r="10" spans="1:19" s="2" customFormat="1" ht="16.5" customHeight="1" x14ac:dyDescent="0.25">
      <c r="A10" s="183"/>
      <c r="B10" s="183"/>
      <c r="C10" s="183"/>
      <c r="D10" s="187"/>
      <c r="E10" s="93">
        <f>MIN(EDATE(E9,12)-1)</f>
        <v>45291</v>
      </c>
      <c r="F10" s="89">
        <f>MIN(EDATE(F9,12)-1)</f>
        <v>45657</v>
      </c>
      <c r="G10" s="90">
        <f>MIN(EDATE(G9,12)-1)</f>
        <v>46022</v>
      </c>
      <c r="H10" s="89">
        <f>MIN(EDATE(H9,12)-1)</f>
        <v>46387</v>
      </c>
      <c r="I10" s="93">
        <f>MIN(EDATE(I9,12)-1)</f>
        <v>46752</v>
      </c>
      <c r="J10" s="190"/>
      <c r="L10" s="107"/>
      <c r="M10" s="107"/>
      <c r="N10" s="73"/>
      <c r="O10" s="77"/>
      <c r="P10" s="55"/>
      <c r="Q10" s="55"/>
      <c r="R10" s="55"/>
      <c r="S10" s="55"/>
    </row>
    <row r="11" spans="1:19" x14ac:dyDescent="0.25">
      <c r="A11" s="171" t="s">
        <v>6</v>
      </c>
      <c r="B11" s="172"/>
      <c r="C11" s="173"/>
      <c r="D11" s="3"/>
      <c r="E11" s="91"/>
      <c r="F11" s="94"/>
      <c r="G11" s="91"/>
      <c r="H11" s="95"/>
      <c r="I11" s="98"/>
      <c r="J11" s="86"/>
      <c r="L11" s="33" t="s">
        <v>77</v>
      </c>
      <c r="M11" s="33" t="s">
        <v>33</v>
      </c>
      <c r="N11" s="33" t="s">
        <v>78</v>
      </c>
      <c r="O11" s="33" t="s">
        <v>79</v>
      </c>
      <c r="P11" s="54"/>
    </row>
    <row r="12" spans="1:19" x14ac:dyDescent="0.25">
      <c r="A12" s="177" t="s">
        <v>72</v>
      </c>
      <c r="B12" s="178"/>
      <c r="C12" s="179"/>
      <c r="D12" s="70">
        <v>0</v>
      </c>
      <c r="E12" s="15">
        <f>ROUND(IF(M12=9,L12/M12*D12,N12/12*D12),0)</f>
        <v>0</v>
      </c>
      <c r="F12" s="28">
        <f>ROUND(E12*1.03,0)</f>
        <v>0</v>
      </c>
      <c r="G12" s="29">
        <f>ROUND(F12*1.03,0)</f>
        <v>0</v>
      </c>
      <c r="H12" s="30">
        <f>ROUND(G12*1.03,0)</f>
        <v>0</v>
      </c>
      <c r="I12" s="99">
        <f>ROUND(H12*1.03,0)</f>
        <v>0</v>
      </c>
      <c r="J12" s="87">
        <f>SUM(E12:I12)</f>
        <v>0</v>
      </c>
      <c r="L12" s="52">
        <v>0</v>
      </c>
      <c r="M12" s="33">
        <v>9</v>
      </c>
      <c r="N12" s="52">
        <f>L12/9*12</f>
        <v>0</v>
      </c>
      <c r="O12" s="33">
        <f>D12*8.3333</f>
        <v>0</v>
      </c>
    </row>
    <row r="13" spans="1:19" x14ac:dyDescent="0.25">
      <c r="A13" s="177" t="s">
        <v>40</v>
      </c>
      <c r="B13" s="175"/>
      <c r="C13" s="176"/>
      <c r="D13" s="70">
        <v>0</v>
      </c>
      <c r="E13" s="15">
        <f>ROUND(IF(M13=9,L13/M13*D13,N13/12*D13),0)</f>
        <v>0</v>
      </c>
      <c r="F13" s="28">
        <f t="shared" ref="F13:I16" si="1">ROUND(E13*1.03,0)</f>
        <v>0</v>
      </c>
      <c r="G13" s="29">
        <f t="shared" si="1"/>
        <v>0</v>
      </c>
      <c r="H13" s="30">
        <f t="shared" si="1"/>
        <v>0</v>
      </c>
      <c r="I13" s="99">
        <f t="shared" si="1"/>
        <v>0</v>
      </c>
      <c r="J13" s="87">
        <f t="shared" ref="J13:J62" si="2">SUM(E13:I13)</f>
        <v>0</v>
      </c>
      <c r="L13" s="52">
        <v>0</v>
      </c>
      <c r="M13" s="33">
        <v>9</v>
      </c>
      <c r="N13" s="52">
        <f t="shared" ref="N13:N16" si="3">L13/9*12</f>
        <v>0</v>
      </c>
      <c r="O13" s="33">
        <f t="shared" ref="O13:O16" si="4">D13*8.3333</f>
        <v>0</v>
      </c>
      <c r="P13" s="55"/>
    </row>
    <row r="14" spans="1:19" x14ac:dyDescent="0.25">
      <c r="A14" s="177" t="s">
        <v>40</v>
      </c>
      <c r="B14" s="178"/>
      <c r="C14" s="179"/>
      <c r="D14" s="70">
        <v>0</v>
      </c>
      <c r="E14" s="15">
        <f t="shared" ref="E14:E16" si="5">ROUND(IF(M14=9,L14/M14*D14,N14/12*D14),0)</f>
        <v>0</v>
      </c>
      <c r="F14" s="28">
        <f t="shared" si="1"/>
        <v>0</v>
      </c>
      <c r="G14" s="29">
        <f t="shared" si="1"/>
        <v>0</v>
      </c>
      <c r="H14" s="30">
        <f t="shared" si="1"/>
        <v>0</v>
      </c>
      <c r="I14" s="99">
        <f t="shared" si="1"/>
        <v>0</v>
      </c>
      <c r="J14" s="87">
        <f t="shared" si="2"/>
        <v>0</v>
      </c>
      <c r="L14" s="52">
        <v>0</v>
      </c>
      <c r="M14" s="33">
        <v>9</v>
      </c>
      <c r="N14" s="52">
        <f t="shared" si="3"/>
        <v>0</v>
      </c>
      <c r="O14" s="33">
        <f t="shared" si="4"/>
        <v>0</v>
      </c>
      <c r="P14" s="55"/>
    </row>
    <row r="15" spans="1:19" x14ac:dyDescent="0.25">
      <c r="A15" s="177" t="s">
        <v>40</v>
      </c>
      <c r="B15" s="178"/>
      <c r="C15" s="179"/>
      <c r="D15" s="79">
        <v>0</v>
      </c>
      <c r="E15" s="15">
        <f t="shared" si="5"/>
        <v>0</v>
      </c>
      <c r="F15" s="28">
        <f t="shared" si="1"/>
        <v>0</v>
      </c>
      <c r="G15" s="29">
        <f t="shared" si="1"/>
        <v>0</v>
      </c>
      <c r="H15" s="30">
        <f t="shared" si="1"/>
        <v>0</v>
      </c>
      <c r="I15" s="99">
        <f t="shared" si="1"/>
        <v>0</v>
      </c>
      <c r="J15" s="87">
        <f t="shared" si="2"/>
        <v>0</v>
      </c>
      <c r="L15" s="52">
        <v>0</v>
      </c>
      <c r="M15" s="33">
        <v>9</v>
      </c>
      <c r="N15" s="52">
        <f t="shared" si="3"/>
        <v>0</v>
      </c>
      <c r="O15" s="33">
        <f t="shared" si="4"/>
        <v>0</v>
      </c>
      <c r="P15" s="55"/>
    </row>
    <row r="16" spans="1:19" x14ac:dyDescent="0.25">
      <c r="A16" s="177" t="s">
        <v>40</v>
      </c>
      <c r="B16" s="178"/>
      <c r="C16" s="179"/>
      <c r="D16" s="79">
        <v>0</v>
      </c>
      <c r="E16" s="15">
        <f t="shared" si="5"/>
        <v>0</v>
      </c>
      <c r="F16" s="28">
        <f t="shared" si="1"/>
        <v>0</v>
      </c>
      <c r="G16" s="29">
        <f t="shared" si="1"/>
        <v>0</v>
      </c>
      <c r="H16" s="30">
        <f t="shared" si="1"/>
        <v>0</v>
      </c>
      <c r="I16" s="99">
        <f t="shared" si="1"/>
        <v>0</v>
      </c>
      <c r="J16" s="87">
        <f t="shared" si="2"/>
        <v>0</v>
      </c>
      <c r="L16" s="52">
        <v>0</v>
      </c>
      <c r="M16" s="33">
        <v>9</v>
      </c>
      <c r="N16" s="52">
        <f t="shared" si="3"/>
        <v>0</v>
      </c>
      <c r="O16" s="33">
        <f t="shared" si="4"/>
        <v>0</v>
      </c>
      <c r="P16" s="55"/>
    </row>
    <row r="17" spans="1:22" x14ac:dyDescent="0.25">
      <c r="A17" s="156" t="s">
        <v>23</v>
      </c>
      <c r="B17" s="163"/>
      <c r="C17" s="164"/>
      <c r="D17" s="6"/>
      <c r="E17" s="16">
        <f>SUM(E12:E16)</f>
        <v>0</v>
      </c>
      <c r="F17" s="47">
        <f>SUM(F12:F16)</f>
        <v>0</v>
      </c>
      <c r="G17" s="16">
        <f>SUM(G12:G16)</f>
        <v>0</v>
      </c>
      <c r="H17" s="47">
        <f>SUM(H12:H16)</f>
        <v>0</v>
      </c>
      <c r="I17" s="100">
        <f>SUM(I12:I16)</f>
        <v>0</v>
      </c>
      <c r="J17" s="88">
        <f t="shared" si="2"/>
        <v>0</v>
      </c>
      <c r="L17" s="35"/>
      <c r="M17" s="35"/>
      <c r="N17" s="35"/>
      <c r="O17" s="35"/>
    </row>
    <row r="18" spans="1:22" x14ac:dyDescent="0.25">
      <c r="A18" s="171" t="s">
        <v>83</v>
      </c>
      <c r="B18" s="172"/>
      <c r="C18" s="173"/>
      <c r="D18" s="3"/>
      <c r="E18" s="15"/>
      <c r="F18" s="28"/>
      <c r="G18" s="29"/>
      <c r="H18" s="30"/>
      <c r="I18" s="99"/>
      <c r="J18" s="87"/>
      <c r="L18" s="34" t="s">
        <v>38</v>
      </c>
      <c r="M18" s="34" t="s">
        <v>39</v>
      </c>
      <c r="N18" s="108"/>
      <c r="O18" s="108"/>
      <c r="P18" s="73"/>
      <c r="Q18" s="57"/>
      <c r="R18" s="57"/>
      <c r="S18" s="58"/>
      <c r="T18" s="58"/>
      <c r="U18" s="57"/>
      <c r="V18" s="57"/>
    </row>
    <row r="19" spans="1:22" x14ac:dyDescent="0.25">
      <c r="A19" s="191" t="s">
        <v>30</v>
      </c>
      <c r="B19" s="192"/>
      <c r="C19" s="193"/>
      <c r="D19" s="10">
        <v>0</v>
      </c>
      <c r="E19" s="15">
        <f>ROUND(L19*D19,0)</f>
        <v>0</v>
      </c>
      <c r="F19" s="28">
        <f>ROUND(E19*1.03,0)</f>
        <v>0</v>
      </c>
      <c r="G19" s="29">
        <f>ROUND(F19*1.03,0)</f>
        <v>0</v>
      </c>
      <c r="H19" s="30">
        <f>ROUND(G19*1.03,0)</f>
        <v>0</v>
      </c>
      <c r="I19" s="99">
        <f>ROUND(H19*1.03,0)</f>
        <v>0</v>
      </c>
      <c r="J19" s="87">
        <f t="shared" si="2"/>
        <v>0</v>
      </c>
      <c r="L19" s="66"/>
      <c r="M19" s="42">
        <v>0.23</v>
      </c>
      <c r="N19" s="76"/>
      <c r="O19" s="76"/>
      <c r="P19" s="36"/>
      <c r="Q19" s="59"/>
      <c r="R19" s="60"/>
      <c r="S19" s="61"/>
      <c r="T19" s="62"/>
      <c r="U19" s="57"/>
      <c r="V19" s="57"/>
    </row>
    <row r="20" spans="1:22" x14ac:dyDescent="0.25">
      <c r="A20" s="174" t="s">
        <v>26</v>
      </c>
      <c r="B20" s="175"/>
      <c r="C20" s="176"/>
      <c r="D20" s="10">
        <v>0</v>
      </c>
      <c r="E20" s="15">
        <f t="shared" ref="E20:E22" si="6">ROUND(L20*D20,0)</f>
        <v>0</v>
      </c>
      <c r="F20" s="28">
        <f t="shared" ref="F20:I22" si="7">ROUND(E20*1.03,0)</f>
        <v>0</v>
      </c>
      <c r="G20" s="29">
        <f t="shared" si="7"/>
        <v>0</v>
      </c>
      <c r="H20" s="30">
        <f t="shared" si="7"/>
        <v>0</v>
      </c>
      <c r="I20" s="99">
        <f t="shared" si="7"/>
        <v>0</v>
      </c>
      <c r="J20" s="87">
        <f t="shared" si="2"/>
        <v>0</v>
      </c>
      <c r="L20" s="67"/>
      <c r="M20" s="42">
        <v>0.02</v>
      </c>
      <c r="N20" s="76"/>
      <c r="O20" s="76"/>
      <c r="P20" s="36"/>
      <c r="Q20" s="24"/>
      <c r="R20" s="60"/>
      <c r="S20" s="61"/>
      <c r="T20" s="62"/>
      <c r="U20" s="57"/>
      <c r="V20" s="57"/>
    </row>
    <row r="21" spans="1:22" x14ac:dyDescent="0.25">
      <c r="A21" s="177" t="s">
        <v>73</v>
      </c>
      <c r="B21" s="178"/>
      <c r="C21" s="179"/>
      <c r="D21" s="10">
        <v>0</v>
      </c>
      <c r="E21" s="15">
        <f t="shared" si="6"/>
        <v>0</v>
      </c>
      <c r="F21" s="28">
        <f t="shared" si="7"/>
        <v>0</v>
      </c>
      <c r="G21" s="29">
        <f t="shared" si="7"/>
        <v>0</v>
      </c>
      <c r="H21" s="30">
        <f t="shared" si="7"/>
        <v>0</v>
      </c>
      <c r="I21" s="99">
        <f t="shared" si="7"/>
        <v>0</v>
      </c>
      <c r="J21" s="87">
        <f>SUM(E21:I21)</f>
        <v>0</v>
      </c>
      <c r="L21" s="67"/>
      <c r="M21" s="42">
        <v>0.02</v>
      </c>
      <c r="N21" s="76"/>
      <c r="O21" s="76"/>
      <c r="P21" s="36"/>
      <c r="Q21" s="24"/>
      <c r="R21" s="60"/>
      <c r="S21" s="63"/>
      <c r="T21" s="62"/>
      <c r="U21" s="57"/>
      <c r="V21" s="57"/>
    </row>
    <row r="22" spans="1:22" x14ac:dyDescent="0.25">
      <c r="A22" s="177" t="s">
        <v>34</v>
      </c>
      <c r="B22" s="178"/>
      <c r="C22" s="179"/>
      <c r="D22" s="10">
        <v>0</v>
      </c>
      <c r="E22" s="15">
        <f t="shared" si="6"/>
        <v>0</v>
      </c>
      <c r="F22" s="28">
        <f t="shared" si="7"/>
        <v>0</v>
      </c>
      <c r="G22" s="29">
        <f t="shared" si="7"/>
        <v>0</v>
      </c>
      <c r="H22" s="30">
        <f t="shared" si="7"/>
        <v>0</v>
      </c>
      <c r="I22" s="99">
        <f t="shared" si="7"/>
        <v>0</v>
      </c>
      <c r="J22" s="87">
        <f t="shared" si="2"/>
        <v>0</v>
      </c>
      <c r="L22" s="67"/>
      <c r="M22" s="42">
        <v>0.14000000000000001</v>
      </c>
      <c r="N22" s="76"/>
      <c r="O22" s="76"/>
      <c r="P22" s="64"/>
      <c r="Q22" s="59"/>
      <c r="R22" s="60"/>
      <c r="S22" s="61"/>
      <c r="T22" s="62"/>
      <c r="U22" s="57"/>
      <c r="V22" s="57"/>
    </row>
    <row r="23" spans="1:22" x14ac:dyDescent="0.25">
      <c r="A23" s="174"/>
      <c r="B23" s="175"/>
      <c r="C23" s="176"/>
      <c r="D23" s="70"/>
      <c r="E23" s="15"/>
      <c r="F23" s="28"/>
      <c r="G23" s="29"/>
      <c r="H23" s="30"/>
      <c r="I23" s="99"/>
      <c r="J23" s="87"/>
      <c r="L23" s="35"/>
      <c r="M23" s="35"/>
      <c r="N23" s="35"/>
      <c r="O23" s="35"/>
      <c r="P23" s="36"/>
      <c r="Q23" s="57"/>
      <c r="R23" s="60"/>
      <c r="S23" s="61"/>
      <c r="T23" s="62"/>
      <c r="U23" s="57"/>
      <c r="V23" s="57"/>
    </row>
    <row r="24" spans="1:22" x14ac:dyDescent="0.25">
      <c r="A24" s="156" t="s">
        <v>22</v>
      </c>
      <c r="B24" s="157"/>
      <c r="C24" s="158"/>
      <c r="D24" s="7"/>
      <c r="E24" s="16">
        <f>SUM(E19:E23)</f>
        <v>0</v>
      </c>
      <c r="F24" s="31">
        <f>SUM(F19:F23)</f>
        <v>0</v>
      </c>
      <c r="G24" s="32">
        <f>SUM(G19:G23)</f>
        <v>0</v>
      </c>
      <c r="H24" s="49">
        <f>SUM(H19:H23)</f>
        <v>0</v>
      </c>
      <c r="I24" s="101">
        <f>SUM(I19:I23)</f>
        <v>0</v>
      </c>
      <c r="J24" s="88">
        <f t="shared" si="2"/>
        <v>0</v>
      </c>
      <c r="L24" s="35"/>
      <c r="M24" s="35"/>
      <c r="N24" s="35"/>
      <c r="O24" s="35"/>
      <c r="P24" s="35"/>
      <c r="Q24" s="57"/>
      <c r="R24" s="60"/>
      <c r="S24" s="63"/>
      <c r="T24" s="62"/>
      <c r="U24" s="57"/>
      <c r="V24" s="57"/>
    </row>
    <row r="25" spans="1:22" x14ac:dyDescent="0.25">
      <c r="A25" s="153" t="s">
        <v>84</v>
      </c>
      <c r="B25" s="154"/>
      <c r="C25" s="155"/>
      <c r="D25" s="69"/>
      <c r="E25" s="15"/>
      <c r="F25" s="28"/>
      <c r="G25" s="29"/>
      <c r="H25" s="30"/>
      <c r="I25" s="99"/>
      <c r="J25" s="87"/>
      <c r="L25" s="35"/>
      <c r="M25" s="35"/>
      <c r="N25" s="35"/>
      <c r="O25" s="35"/>
      <c r="P25" s="35"/>
      <c r="Q25" s="57"/>
      <c r="R25" s="57"/>
      <c r="S25" s="60"/>
      <c r="T25" s="62"/>
      <c r="U25" s="57"/>
      <c r="V25" s="57"/>
    </row>
    <row r="26" spans="1:22" x14ac:dyDescent="0.25">
      <c r="A26" s="174" t="s">
        <v>27</v>
      </c>
      <c r="B26" s="175"/>
      <c r="C26" s="176"/>
      <c r="D26" s="21">
        <v>0.31</v>
      </c>
      <c r="E26" s="15">
        <f>ROUND(E17*$D$26,0)</f>
        <v>0</v>
      </c>
      <c r="F26" s="56">
        <f t="shared" ref="F26:I26" si="8">ROUND(F17*$D$26,0)</f>
        <v>0</v>
      </c>
      <c r="G26" s="15">
        <f t="shared" si="8"/>
        <v>0</v>
      </c>
      <c r="H26" s="56">
        <f t="shared" si="8"/>
        <v>0</v>
      </c>
      <c r="I26" s="15">
        <f t="shared" si="8"/>
        <v>0</v>
      </c>
      <c r="J26" s="87">
        <f t="shared" si="2"/>
        <v>0</v>
      </c>
      <c r="L26" s="35"/>
      <c r="M26" s="35"/>
      <c r="N26" s="35"/>
      <c r="O26" s="35"/>
      <c r="P26" s="36"/>
      <c r="Q26" s="57"/>
      <c r="R26" s="57"/>
      <c r="S26" s="57"/>
      <c r="T26" s="57"/>
      <c r="U26" s="57"/>
      <c r="V26" s="57"/>
    </row>
    <row r="27" spans="1:22" x14ac:dyDescent="0.25">
      <c r="A27" s="174" t="s">
        <v>29</v>
      </c>
      <c r="B27" s="175"/>
      <c r="C27" s="176"/>
      <c r="D27" s="21">
        <v>0.23</v>
      </c>
      <c r="E27" s="15">
        <f>ROUND(E19*$D$27,0)</f>
        <v>0</v>
      </c>
      <c r="F27" s="56">
        <f t="shared" ref="F27:I27" si="9">ROUND(F19*$D$27,0)</f>
        <v>0</v>
      </c>
      <c r="G27" s="15">
        <f t="shared" si="9"/>
        <v>0</v>
      </c>
      <c r="H27" s="56">
        <f t="shared" si="9"/>
        <v>0</v>
      </c>
      <c r="I27" s="15">
        <f t="shared" si="9"/>
        <v>0</v>
      </c>
      <c r="J27" s="87">
        <f t="shared" si="2"/>
        <v>0</v>
      </c>
      <c r="L27" s="35"/>
      <c r="M27" s="35"/>
      <c r="N27" s="35"/>
      <c r="O27" s="35"/>
      <c r="P27" s="36"/>
      <c r="Q27" s="57"/>
      <c r="R27" s="57"/>
      <c r="S27" s="57"/>
      <c r="T27" s="57"/>
      <c r="U27" s="57"/>
      <c r="V27" s="57"/>
    </row>
    <row r="28" spans="1:22" x14ac:dyDescent="0.25">
      <c r="A28" s="177" t="s">
        <v>35</v>
      </c>
      <c r="B28" s="178"/>
      <c r="C28" s="179"/>
      <c r="D28" s="21">
        <v>0.02</v>
      </c>
      <c r="E28" s="15">
        <f>ROUND((E20+E21)*$D$28,0)</f>
        <v>0</v>
      </c>
      <c r="F28" s="56">
        <f t="shared" ref="F28:I28" si="10">ROUND((F20+F21)*$D$28,0)</f>
        <v>0</v>
      </c>
      <c r="G28" s="15">
        <f t="shared" si="10"/>
        <v>0</v>
      </c>
      <c r="H28" s="56">
        <f t="shared" si="10"/>
        <v>0</v>
      </c>
      <c r="I28" s="15">
        <f t="shared" si="10"/>
        <v>0</v>
      </c>
      <c r="J28" s="87">
        <f t="shared" si="2"/>
        <v>0</v>
      </c>
      <c r="L28" s="35"/>
      <c r="M28" s="35"/>
      <c r="N28" s="35"/>
      <c r="O28" s="35"/>
      <c r="P28" s="36"/>
      <c r="Q28" s="57"/>
      <c r="R28" s="57"/>
      <c r="S28" s="57"/>
      <c r="T28" s="57"/>
      <c r="U28" s="57"/>
      <c r="V28" s="57"/>
    </row>
    <row r="29" spans="1:22" x14ac:dyDescent="0.25">
      <c r="A29" s="174" t="s">
        <v>28</v>
      </c>
      <c r="B29" s="175"/>
      <c r="C29" s="176"/>
      <c r="D29" s="21">
        <v>0.14000000000000001</v>
      </c>
      <c r="E29" s="15">
        <f>ROUND(E22*$D$29,0)</f>
        <v>0</v>
      </c>
      <c r="F29" s="56">
        <f t="shared" ref="F29:I29" si="11">ROUND(F22*$D$29,0)</f>
        <v>0</v>
      </c>
      <c r="G29" s="15">
        <f t="shared" si="11"/>
        <v>0</v>
      </c>
      <c r="H29" s="56">
        <f>ROUND(H22*$D$29,0)</f>
        <v>0</v>
      </c>
      <c r="I29" s="15">
        <f t="shared" si="11"/>
        <v>0</v>
      </c>
      <c r="J29" s="87">
        <f t="shared" si="2"/>
        <v>0</v>
      </c>
      <c r="L29" s="35"/>
      <c r="M29" s="35"/>
      <c r="N29" s="35"/>
      <c r="O29" s="35"/>
    </row>
    <row r="30" spans="1:22" x14ac:dyDescent="0.25">
      <c r="A30" s="174"/>
      <c r="B30" s="175"/>
      <c r="C30" s="176"/>
      <c r="D30" s="9"/>
      <c r="E30" s="15"/>
      <c r="F30" s="30"/>
      <c r="G30" s="29"/>
      <c r="H30" s="30"/>
      <c r="I30" s="99"/>
      <c r="J30" s="87"/>
      <c r="L30" s="35"/>
      <c r="M30" s="35"/>
      <c r="N30" s="35"/>
      <c r="O30" s="35"/>
    </row>
    <row r="31" spans="1:22" x14ac:dyDescent="0.25">
      <c r="A31" s="162" t="s">
        <v>24</v>
      </c>
      <c r="B31" s="163"/>
      <c r="C31" s="164"/>
      <c r="D31" s="71"/>
      <c r="E31" s="16">
        <f>SUM(E26:E29)</f>
        <v>0</v>
      </c>
      <c r="F31" s="31">
        <f>SUM(F26:F29)</f>
        <v>0</v>
      </c>
      <c r="G31" s="32">
        <f>SUM(G26:G29)</f>
        <v>0</v>
      </c>
      <c r="H31" s="49">
        <f>SUM(H26:H29)</f>
        <v>0</v>
      </c>
      <c r="I31" s="101">
        <f>SUM(I26:I29)</f>
        <v>0</v>
      </c>
      <c r="J31" s="88">
        <f t="shared" si="2"/>
        <v>0</v>
      </c>
      <c r="L31" s="35"/>
      <c r="M31" s="35"/>
      <c r="N31" s="35"/>
      <c r="O31" s="35"/>
    </row>
    <row r="32" spans="1:22" x14ac:dyDescent="0.25">
      <c r="A32" s="180" t="s">
        <v>91</v>
      </c>
      <c r="B32" s="181"/>
      <c r="C32" s="182"/>
      <c r="D32" s="3"/>
      <c r="E32" s="16">
        <f>E31+E24+E17</f>
        <v>0</v>
      </c>
      <c r="F32" s="31">
        <f>F31+F24+F17</f>
        <v>0</v>
      </c>
      <c r="G32" s="32">
        <f>G31+G24+G17</f>
        <v>0</v>
      </c>
      <c r="H32" s="49">
        <f>H31+H24+H17</f>
        <v>0</v>
      </c>
      <c r="I32" s="101">
        <f>I31+I24+I17</f>
        <v>0</v>
      </c>
      <c r="J32" s="88">
        <f t="shared" si="2"/>
        <v>0</v>
      </c>
      <c r="L32" s="43"/>
      <c r="M32" s="43"/>
      <c r="N32" s="43"/>
      <c r="O32" s="43"/>
    </row>
    <row r="33" spans="1:19" x14ac:dyDescent="0.25">
      <c r="A33" s="180"/>
      <c r="B33" s="181"/>
      <c r="C33" s="182"/>
      <c r="D33" s="3"/>
      <c r="E33" s="16"/>
      <c r="F33" s="31"/>
      <c r="G33" s="32"/>
      <c r="H33" s="49"/>
      <c r="I33" s="101"/>
      <c r="J33" s="87"/>
      <c r="L33" s="43"/>
      <c r="M33" s="43"/>
      <c r="N33" s="43"/>
      <c r="O33" s="43"/>
      <c r="P33" s="44"/>
    </row>
    <row r="34" spans="1:19" x14ac:dyDescent="0.25">
      <c r="A34" s="171" t="s">
        <v>85</v>
      </c>
      <c r="B34" s="172"/>
      <c r="C34" s="173"/>
      <c r="D34" s="3"/>
      <c r="E34" s="15">
        <v>0</v>
      </c>
      <c r="F34" s="28">
        <v>0</v>
      </c>
      <c r="G34" s="29">
        <v>0</v>
      </c>
      <c r="H34" s="30">
        <v>0</v>
      </c>
      <c r="I34" s="99">
        <v>0</v>
      </c>
      <c r="J34" s="88">
        <f t="shared" si="2"/>
        <v>0</v>
      </c>
      <c r="L34" s="35"/>
      <c r="M34" s="43"/>
      <c r="N34" s="43"/>
      <c r="O34" s="43"/>
    </row>
    <row r="35" spans="1:19" x14ac:dyDescent="0.25">
      <c r="A35" s="171"/>
      <c r="B35" s="172"/>
      <c r="C35" s="173"/>
      <c r="D35" s="3"/>
      <c r="E35" s="15"/>
      <c r="F35" s="28"/>
      <c r="G35" s="29"/>
      <c r="H35" s="30"/>
      <c r="I35" s="99"/>
      <c r="J35" s="87"/>
      <c r="L35" s="35"/>
      <c r="M35" s="43"/>
      <c r="N35" s="43"/>
      <c r="O35" s="43"/>
    </row>
    <row r="36" spans="1:19" x14ac:dyDescent="0.25">
      <c r="A36" s="171" t="s">
        <v>86</v>
      </c>
      <c r="B36" s="172"/>
      <c r="C36" s="173"/>
      <c r="D36" s="3"/>
      <c r="E36" s="15"/>
      <c r="F36" s="28"/>
      <c r="G36" s="29"/>
      <c r="H36" s="30"/>
      <c r="I36" s="99"/>
      <c r="J36" s="87"/>
      <c r="L36" s="35"/>
      <c r="M36" s="35"/>
      <c r="N36" s="35"/>
      <c r="O36" s="35"/>
    </row>
    <row r="37" spans="1:19" x14ac:dyDescent="0.25">
      <c r="A37" s="156" t="s">
        <v>67</v>
      </c>
      <c r="B37" s="163"/>
      <c r="C37" s="164"/>
      <c r="D37" s="6"/>
      <c r="E37" s="15">
        <f>Travel!L17</f>
        <v>0</v>
      </c>
      <c r="F37" s="28">
        <f t="shared" ref="F37:I38" si="12">E37</f>
        <v>0</v>
      </c>
      <c r="G37" s="29">
        <f t="shared" si="12"/>
        <v>0</v>
      </c>
      <c r="H37" s="30">
        <f t="shared" si="12"/>
        <v>0</v>
      </c>
      <c r="I37" s="99">
        <f t="shared" si="12"/>
        <v>0</v>
      </c>
      <c r="J37" s="87">
        <f>SUM(E37:I37)</f>
        <v>0</v>
      </c>
      <c r="L37" s="35"/>
      <c r="M37" s="35"/>
      <c r="N37" s="35"/>
      <c r="O37" s="35"/>
    </row>
    <row r="38" spans="1:19" x14ac:dyDescent="0.25">
      <c r="A38" s="156" t="s">
        <v>66</v>
      </c>
      <c r="B38" s="163"/>
      <c r="C38" s="164"/>
      <c r="D38" s="6"/>
      <c r="E38" s="15">
        <f>Travel!L33</f>
        <v>0</v>
      </c>
      <c r="F38" s="28">
        <f t="shared" si="12"/>
        <v>0</v>
      </c>
      <c r="G38" s="29">
        <f t="shared" si="12"/>
        <v>0</v>
      </c>
      <c r="H38" s="30">
        <f t="shared" si="12"/>
        <v>0</v>
      </c>
      <c r="I38" s="99">
        <f t="shared" si="12"/>
        <v>0</v>
      </c>
      <c r="J38" s="87">
        <f>SUM(E38:I38)</f>
        <v>0</v>
      </c>
      <c r="L38" s="35"/>
      <c r="M38" s="35"/>
      <c r="N38" s="35"/>
      <c r="O38" s="35"/>
    </row>
    <row r="39" spans="1:19" x14ac:dyDescent="0.25">
      <c r="A39" s="165" t="s">
        <v>18</v>
      </c>
      <c r="B39" s="166"/>
      <c r="C39" s="167"/>
      <c r="D39" s="74"/>
      <c r="E39" s="16">
        <f>SUM(E37:E38)</f>
        <v>0</v>
      </c>
      <c r="F39" s="47">
        <f t="shared" ref="F39:H39" si="13">SUM(F37:F38)</f>
        <v>0</v>
      </c>
      <c r="G39" s="16">
        <f t="shared" si="13"/>
        <v>0</v>
      </c>
      <c r="H39" s="47">
        <f t="shared" si="13"/>
        <v>0</v>
      </c>
      <c r="I39" s="100">
        <f>SUM(I37:I38)</f>
        <v>0</v>
      </c>
      <c r="J39" s="88">
        <f t="shared" si="2"/>
        <v>0</v>
      </c>
      <c r="L39" s="43"/>
      <c r="M39" s="43"/>
      <c r="N39" s="43"/>
      <c r="O39" s="43"/>
    </row>
    <row r="40" spans="1:19" x14ac:dyDescent="0.25">
      <c r="A40" s="165"/>
      <c r="B40" s="166"/>
      <c r="C40" s="167"/>
      <c r="D40" s="74"/>
      <c r="E40" s="16"/>
      <c r="F40" s="31"/>
      <c r="G40" s="32"/>
      <c r="H40" s="49"/>
      <c r="I40" s="101"/>
      <c r="J40" s="87"/>
      <c r="L40" s="43"/>
      <c r="M40" s="43"/>
      <c r="N40" s="43"/>
      <c r="O40" s="43"/>
      <c r="Q40" s="39"/>
      <c r="R40" s="39"/>
      <c r="S40" s="39"/>
    </row>
    <row r="41" spans="1:19" x14ac:dyDescent="0.25">
      <c r="A41" s="171" t="s">
        <v>87</v>
      </c>
      <c r="B41" s="172"/>
      <c r="C41" s="173"/>
      <c r="D41" s="3"/>
      <c r="E41" s="15"/>
      <c r="F41" s="28"/>
      <c r="G41" s="29"/>
      <c r="H41" s="30"/>
      <c r="I41" s="99"/>
      <c r="J41" s="87"/>
      <c r="L41" s="35"/>
      <c r="M41" s="35"/>
      <c r="N41" s="35"/>
      <c r="O41" s="35"/>
      <c r="Q41" s="39"/>
      <c r="R41" s="39"/>
      <c r="S41" s="39"/>
    </row>
    <row r="42" spans="1:19" x14ac:dyDescent="0.25">
      <c r="A42" s="162" t="s">
        <v>7</v>
      </c>
      <c r="B42" s="163"/>
      <c r="C42" s="164"/>
      <c r="D42" s="6"/>
      <c r="E42" s="15">
        <v>0</v>
      </c>
      <c r="F42" s="28">
        <v>0</v>
      </c>
      <c r="G42" s="29">
        <v>0</v>
      </c>
      <c r="H42" s="30">
        <v>0</v>
      </c>
      <c r="I42" s="99">
        <v>0</v>
      </c>
      <c r="J42" s="87">
        <f t="shared" si="2"/>
        <v>0</v>
      </c>
      <c r="L42" s="35"/>
      <c r="M42" s="35"/>
      <c r="N42" s="35"/>
      <c r="O42" s="35"/>
      <c r="Q42" s="39"/>
      <c r="R42" s="39"/>
      <c r="S42" s="39"/>
    </row>
    <row r="43" spans="1:19" x14ac:dyDescent="0.25">
      <c r="A43" s="162" t="s">
        <v>8</v>
      </c>
      <c r="B43" s="163"/>
      <c r="C43" s="164"/>
      <c r="D43" s="6"/>
      <c r="E43" s="15">
        <v>0</v>
      </c>
      <c r="F43" s="28">
        <v>0</v>
      </c>
      <c r="G43" s="29">
        <v>0</v>
      </c>
      <c r="H43" s="30">
        <v>0</v>
      </c>
      <c r="I43" s="99">
        <v>0</v>
      </c>
      <c r="J43" s="87">
        <f t="shared" si="2"/>
        <v>0</v>
      </c>
      <c r="L43" s="35"/>
      <c r="M43" s="35"/>
      <c r="N43" s="35"/>
      <c r="O43" s="35"/>
      <c r="Q43" s="39"/>
      <c r="R43" s="39"/>
      <c r="S43" s="39"/>
    </row>
    <row r="44" spans="1:19" x14ac:dyDescent="0.25">
      <c r="A44" s="162" t="s">
        <v>9</v>
      </c>
      <c r="B44" s="163"/>
      <c r="C44" s="164"/>
      <c r="D44" s="6"/>
      <c r="E44" s="15">
        <v>0</v>
      </c>
      <c r="F44" s="28">
        <v>0</v>
      </c>
      <c r="G44" s="29">
        <v>0</v>
      </c>
      <c r="H44" s="30">
        <v>0</v>
      </c>
      <c r="I44" s="99">
        <v>0</v>
      </c>
      <c r="J44" s="87">
        <f t="shared" si="2"/>
        <v>0</v>
      </c>
      <c r="L44" s="35"/>
      <c r="M44" s="35"/>
      <c r="N44" s="35"/>
      <c r="O44" s="35"/>
      <c r="Q44" s="39"/>
      <c r="R44" s="39"/>
      <c r="S44" s="39"/>
    </row>
    <row r="45" spans="1:19" x14ac:dyDescent="0.25">
      <c r="A45" s="162" t="s">
        <v>10</v>
      </c>
      <c r="B45" s="163"/>
      <c r="C45" s="164"/>
      <c r="D45" s="6"/>
      <c r="E45" s="15">
        <v>0</v>
      </c>
      <c r="F45" s="28">
        <v>0</v>
      </c>
      <c r="G45" s="29">
        <v>0</v>
      </c>
      <c r="H45" s="30">
        <v>0</v>
      </c>
      <c r="I45" s="99">
        <v>0</v>
      </c>
      <c r="J45" s="87">
        <f t="shared" si="2"/>
        <v>0</v>
      </c>
      <c r="L45" s="35"/>
      <c r="M45" s="35"/>
      <c r="N45" s="35"/>
      <c r="O45" s="35"/>
      <c r="Q45" s="39"/>
      <c r="R45" s="39"/>
      <c r="S45" s="39"/>
    </row>
    <row r="46" spans="1:19" x14ac:dyDescent="0.25">
      <c r="A46" s="162" t="s">
        <v>11</v>
      </c>
      <c r="B46" s="163"/>
      <c r="C46" s="164"/>
      <c r="D46" s="6"/>
      <c r="E46" s="15">
        <v>0</v>
      </c>
      <c r="F46" s="28">
        <v>0</v>
      </c>
      <c r="G46" s="29">
        <v>0</v>
      </c>
      <c r="H46" s="30">
        <v>0</v>
      </c>
      <c r="I46" s="99">
        <v>0</v>
      </c>
      <c r="J46" s="87">
        <f t="shared" si="2"/>
        <v>0</v>
      </c>
      <c r="L46" s="35"/>
      <c r="M46" s="35"/>
      <c r="N46" s="35"/>
      <c r="O46" s="35"/>
      <c r="Q46" s="39"/>
      <c r="R46" s="39"/>
      <c r="S46" s="39"/>
    </row>
    <row r="47" spans="1:19" x14ac:dyDescent="0.25">
      <c r="A47" s="165" t="s">
        <v>17</v>
      </c>
      <c r="B47" s="166"/>
      <c r="C47" s="167"/>
      <c r="D47" s="74"/>
      <c r="E47" s="16">
        <f>SUM(E42:E46)</f>
        <v>0</v>
      </c>
      <c r="F47" s="31">
        <f>SUM(F42:F46)</f>
        <v>0</v>
      </c>
      <c r="G47" s="32">
        <f>SUM(G42:G46)</f>
        <v>0</v>
      </c>
      <c r="H47" s="49">
        <f>SUM(H42:H46)</f>
        <v>0</v>
      </c>
      <c r="I47" s="101">
        <f>SUM(I42:I46)</f>
        <v>0</v>
      </c>
      <c r="J47" s="87">
        <f t="shared" si="2"/>
        <v>0</v>
      </c>
      <c r="L47" s="43"/>
      <c r="M47" s="35"/>
      <c r="N47" s="35"/>
      <c r="O47" s="35"/>
      <c r="Q47" s="39"/>
      <c r="R47" s="39"/>
      <c r="S47" s="39"/>
    </row>
    <row r="48" spans="1:19" x14ac:dyDescent="0.25">
      <c r="A48" s="165"/>
      <c r="B48" s="166"/>
      <c r="C48" s="167"/>
      <c r="D48" s="74"/>
      <c r="E48" s="16"/>
      <c r="F48" s="31"/>
      <c r="G48" s="32"/>
      <c r="H48" s="49"/>
      <c r="I48" s="101"/>
      <c r="J48" s="87"/>
      <c r="L48" s="43"/>
      <c r="M48" s="35"/>
      <c r="N48" s="35"/>
      <c r="O48" s="35"/>
      <c r="Q48" s="39"/>
      <c r="R48" s="39"/>
      <c r="S48" s="39"/>
    </row>
    <row r="49" spans="1:25" x14ac:dyDescent="0.25">
      <c r="A49" s="153" t="s">
        <v>88</v>
      </c>
      <c r="B49" s="154"/>
      <c r="C49" s="155"/>
      <c r="D49" s="8"/>
      <c r="E49" s="15"/>
      <c r="F49" s="28"/>
      <c r="G49" s="29"/>
      <c r="H49" s="30"/>
      <c r="I49" s="99"/>
      <c r="J49" s="87"/>
      <c r="L49" s="35"/>
      <c r="M49" s="35"/>
      <c r="N49" s="35"/>
      <c r="O49" s="35"/>
      <c r="Q49" s="39"/>
      <c r="R49" s="39"/>
      <c r="S49" s="39"/>
    </row>
    <row r="50" spans="1:25" x14ac:dyDescent="0.25">
      <c r="A50" s="156" t="s">
        <v>12</v>
      </c>
      <c r="B50" s="157"/>
      <c r="C50" s="158"/>
      <c r="D50" s="7"/>
      <c r="E50" s="15">
        <v>0</v>
      </c>
      <c r="F50" s="56">
        <v>0</v>
      </c>
      <c r="G50" s="15">
        <v>0</v>
      </c>
      <c r="H50" s="56">
        <v>0</v>
      </c>
      <c r="I50" s="102">
        <v>0</v>
      </c>
      <c r="J50" s="87">
        <f>SUM(E50:I50)</f>
        <v>0</v>
      </c>
      <c r="L50" s="35"/>
      <c r="M50" s="35"/>
      <c r="N50" s="35"/>
      <c r="O50" s="35"/>
      <c r="R50" s="39"/>
      <c r="S50" s="39"/>
      <c r="T50" s="39"/>
      <c r="U50" s="39"/>
      <c r="V50" s="40"/>
      <c r="W50" s="39"/>
      <c r="X50" s="40"/>
      <c r="Y50" s="40"/>
    </row>
    <row r="51" spans="1:25" x14ac:dyDescent="0.25">
      <c r="A51" s="156" t="s">
        <v>13</v>
      </c>
      <c r="B51" s="157"/>
      <c r="C51" s="158"/>
      <c r="D51" s="7"/>
      <c r="E51" s="15">
        <v>0</v>
      </c>
      <c r="F51" s="28">
        <v>0</v>
      </c>
      <c r="G51" s="29">
        <v>0</v>
      </c>
      <c r="H51" s="30">
        <v>0</v>
      </c>
      <c r="I51" s="99">
        <v>0</v>
      </c>
      <c r="J51" s="87">
        <f t="shared" ref="J51:J56" si="14">SUM(E51:I51)</f>
        <v>0</v>
      </c>
      <c r="L51" s="35"/>
      <c r="Q51" s="4"/>
      <c r="S51" s="40"/>
      <c r="T51" s="40"/>
      <c r="U51" s="40"/>
      <c r="V51" s="40"/>
      <c r="W51" s="39"/>
      <c r="X51" s="40"/>
      <c r="Y51" s="40"/>
    </row>
    <row r="52" spans="1:25" x14ac:dyDescent="0.25">
      <c r="A52" s="156" t="s">
        <v>14</v>
      </c>
      <c r="B52" s="157"/>
      <c r="C52" s="158"/>
      <c r="D52" s="7"/>
      <c r="E52" s="15">
        <v>0</v>
      </c>
      <c r="F52" s="28">
        <v>0</v>
      </c>
      <c r="G52" s="29">
        <v>0</v>
      </c>
      <c r="H52" s="30">
        <v>0</v>
      </c>
      <c r="I52" s="99">
        <v>0</v>
      </c>
      <c r="J52" s="87">
        <f t="shared" si="14"/>
        <v>0</v>
      </c>
      <c r="L52" s="35"/>
      <c r="Q52" s="4"/>
      <c r="S52" s="40"/>
      <c r="T52" s="40"/>
      <c r="U52" s="40"/>
      <c r="V52" s="40"/>
      <c r="W52" s="40"/>
      <c r="X52" s="40"/>
      <c r="Y52" s="40"/>
    </row>
    <row r="53" spans="1:25" ht="12.75" customHeight="1" x14ac:dyDescent="0.25">
      <c r="A53" s="159" t="s">
        <v>107</v>
      </c>
      <c r="B53" s="160"/>
      <c r="C53" s="161"/>
      <c r="D53" s="7"/>
      <c r="E53" s="15">
        <v>0</v>
      </c>
      <c r="F53" s="28">
        <v>0</v>
      </c>
      <c r="G53" s="29">
        <v>0</v>
      </c>
      <c r="H53" s="30">
        <v>0</v>
      </c>
      <c r="I53" s="99">
        <v>0</v>
      </c>
      <c r="J53" s="87">
        <f t="shared" si="14"/>
        <v>0</v>
      </c>
      <c r="L53" s="35"/>
      <c r="Q53" s="4"/>
      <c r="S53" s="40"/>
      <c r="T53" s="40"/>
      <c r="U53" s="40"/>
      <c r="V53" s="40"/>
      <c r="W53" s="40"/>
      <c r="X53" s="40"/>
      <c r="Y53" s="40"/>
    </row>
    <row r="54" spans="1:25" x14ac:dyDescent="0.25">
      <c r="A54" s="156" t="s">
        <v>15</v>
      </c>
      <c r="B54" s="157"/>
      <c r="C54" s="158"/>
      <c r="D54" s="7"/>
      <c r="E54" s="15">
        <v>0</v>
      </c>
      <c r="F54" s="28">
        <v>0</v>
      </c>
      <c r="G54" s="29">
        <v>0</v>
      </c>
      <c r="H54" s="30">
        <v>0</v>
      </c>
      <c r="I54" s="99">
        <v>0</v>
      </c>
      <c r="J54" s="87">
        <f t="shared" si="14"/>
        <v>0</v>
      </c>
      <c r="L54" s="35"/>
      <c r="Q54" s="4"/>
      <c r="S54" s="40"/>
      <c r="T54" s="40"/>
      <c r="U54" s="40"/>
      <c r="V54" s="40"/>
      <c r="W54" s="40"/>
      <c r="X54" s="40"/>
      <c r="Y54" s="40"/>
    </row>
    <row r="55" spans="1:25" ht="12.75" customHeight="1" x14ac:dyDescent="0.25">
      <c r="A55" s="156" t="s">
        <v>108</v>
      </c>
      <c r="B55" s="157"/>
      <c r="C55" s="158"/>
      <c r="D55" s="7"/>
      <c r="E55" s="15">
        <v>0</v>
      </c>
      <c r="F55" s="28">
        <v>0</v>
      </c>
      <c r="G55" s="29">
        <v>0</v>
      </c>
      <c r="H55" s="30">
        <v>0</v>
      </c>
      <c r="I55" s="99">
        <v>0</v>
      </c>
      <c r="J55" s="87">
        <f t="shared" si="14"/>
        <v>0</v>
      </c>
      <c r="O55" s="36"/>
      <c r="S55" s="40"/>
      <c r="T55" s="40"/>
      <c r="U55" s="40"/>
      <c r="V55" s="40"/>
      <c r="W55" s="39"/>
      <c r="X55" s="40"/>
      <c r="Y55" s="40"/>
    </row>
    <row r="56" spans="1:25" ht="45.75" customHeight="1" x14ac:dyDescent="0.25">
      <c r="A56" s="162" t="s">
        <v>21</v>
      </c>
      <c r="B56" s="163"/>
      <c r="C56" s="164"/>
      <c r="D56" s="7">
        <f>D20</f>
        <v>0</v>
      </c>
      <c r="E56" s="26">
        <f>ROUND(D56*(L58+L59+L60),0)</f>
        <v>0</v>
      </c>
      <c r="F56" s="28">
        <f>ROUND(E56*1.05,0)</f>
        <v>0</v>
      </c>
      <c r="G56" s="29">
        <f>ROUND(F56*1.05,0)</f>
        <v>0</v>
      </c>
      <c r="H56" s="30">
        <f>ROUND(G56*1.05,0)</f>
        <v>0</v>
      </c>
      <c r="I56" s="99">
        <f>ROUND(H56*1.05,0)</f>
        <v>0</v>
      </c>
      <c r="J56" s="87">
        <f t="shared" si="14"/>
        <v>0</v>
      </c>
      <c r="L56" s="50" t="s">
        <v>41</v>
      </c>
      <c r="M56" s="51" t="s">
        <v>42</v>
      </c>
      <c r="N56" s="53"/>
      <c r="O56" s="54"/>
      <c r="P56" s="38"/>
      <c r="R56" s="41"/>
      <c r="S56" s="40"/>
      <c r="T56" s="40"/>
      <c r="U56" s="40"/>
      <c r="V56" s="40"/>
      <c r="W56" s="39"/>
      <c r="X56" s="40"/>
      <c r="Y56" s="40"/>
    </row>
    <row r="57" spans="1:25" x14ac:dyDescent="0.25">
      <c r="A57" s="162" t="s">
        <v>11</v>
      </c>
      <c r="B57" s="163"/>
      <c r="C57" s="164"/>
      <c r="D57" s="71"/>
      <c r="E57" s="15">
        <v>0</v>
      </c>
      <c r="F57" s="28">
        <v>0</v>
      </c>
      <c r="G57" s="29">
        <v>0</v>
      </c>
      <c r="H57" s="30">
        <v>0</v>
      </c>
      <c r="I57" s="99">
        <v>0</v>
      </c>
      <c r="J57" s="87">
        <f t="shared" si="2"/>
        <v>0</v>
      </c>
      <c r="L57" s="110"/>
      <c r="M57" s="65">
        <v>9</v>
      </c>
      <c r="N57" s="53" t="s">
        <v>69</v>
      </c>
      <c r="O57" s="82"/>
      <c r="P57" s="38"/>
      <c r="R57" s="41"/>
      <c r="S57" s="40"/>
      <c r="T57" s="40"/>
      <c r="U57" s="40"/>
      <c r="V57" s="40"/>
      <c r="W57" s="40"/>
      <c r="X57" s="40"/>
      <c r="Y57" s="40"/>
    </row>
    <row r="58" spans="1:25" x14ac:dyDescent="0.25">
      <c r="A58" s="165" t="s">
        <v>16</v>
      </c>
      <c r="B58" s="166"/>
      <c r="C58" s="167"/>
      <c r="D58" s="74"/>
      <c r="E58" s="16">
        <f>SUM(E50:E57)</f>
        <v>0</v>
      </c>
      <c r="F58" s="31">
        <f>SUM(F50:F57)</f>
        <v>0</v>
      </c>
      <c r="G58" s="32">
        <f>SUM(G50:G57)</f>
        <v>0</v>
      </c>
      <c r="H58" s="49">
        <f>SUM(H50:H57)</f>
        <v>0</v>
      </c>
      <c r="I58" s="101">
        <f>SUM(I50:I57)</f>
        <v>0</v>
      </c>
      <c r="J58" s="88">
        <f t="shared" si="2"/>
        <v>0</v>
      </c>
      <c r="L58" s="110"/>
      <c r="M58" s="65">
        <v>9</v>
      </c>
      <c r="N58" s="53" t="s">
        <v>70</v>
      </c>
      <c r="O58" s="82"/>
      <c r="P58" s="38"/>
      <c r="R58" s="41"/>
      <c r="S58" s="40"/>
      <c r="T58" s="40"/>
      <c r="U58" s="40"/>
      <c r="V58" s="40"/>
      <c r="W58" s="40"/>
      <c r="X58" s="40"/>
      <c r="Y58" s="40"/>
    </row>
    <row r="59" spans="1:25" ht="14.4" thickBot="1" x14ac:dyDescent="0.3">
      <c r="A59" s="168" t="s">
        <v>92</v>
      </c>
      <c r="B59" s="169"/>
      <c r="C59" s="170"/>
      <c r="D59" s="80"/>
      <c r="E59" s="84">
        <f>E58+E47+E39+E34+E32</f>
        <v>0</v>
      </c>
      <c r="F59" s="81">
        <f>F58+F47+F39+F34+F32</f>
        <v>0</v>
      </c>
      <c r="G59" s="85">
        <f>G58+G47+G39+G34+G32</f>
        <v>0</v>
      </c>
      <c r="H59" s="81">
        <f>H58+H47+H39+H34+H32</f>
        <v>0</v>
      </c>
      <c r="I59" s="103">
        <f>I58+I47+I39+I34+I32</f>
        <v>0</v>
      </c>
      <c r="J59" s="88">
        <f>SUM(E59:I59)</f>
        <v>0</v>
      </c>
      <c r="L59" s="110"/>
      <c r="M59" s="111">
        <v>6</v>
      </c>
      <c r="N59" s="53" t="s">
        <v>71</v>
      </c>
      <c r="O59" s="35"/>
      <c r="P59" s="38"/>
      <c r="S59" s="40"/>
      <c r="T59" s="40"/>
      <c r="U59" s="40"/>
      <c r="V59" s="40"/>
      <c r="W59" s="40"/>
      <c r="X59" s="40"/>
      <c r="Y59" s="40"/>
    </row>
    <row r="60" spans="1:25" s="5" customFormat="1" x14ac:dyDescent="0.25">
      <c r="A60" s="150" t="s">
        <v>19</v>
      </c>
      <c r="B60" s="151"/>
      <c r="C60" s="152"/>
      <c r="D60" s="13"/>
      <c r="E60" s="17">
        <f>E59-E56-E34-E54-E47</f>
        <v>0</v>
      </c>
      <c r="F60" s="115">
        <f t="shared" ref="F60:I60" si="15">F59-F56-F34-F54-F47</f>
        <v>0</v>
      </c>
      <c r="G60" s="17">
        <f t="shared" si="15"/>
        <v>0</v>
      </c>
      <c r="H60" s="115">
        <f t="shared" si="15"/>
        <v>0</v>
      </c>
      <c r="I60" s="17">
        <f t="shared" si="15"/>
        <v>0</v>
      </c>
      <c r="J60" s="87">
        <f t="shared" si="2"/>
        <v>0</v>
      </c>
      <c r="L60" s="110"/>
      <c r="M60" s="111">
        <v>9</v>
      </c>
      <c r="N60" s="37" t="s">
        <v>80</v>
      </c>
      <c r="O60" s="83"/>
      <c r="R60" s="39"/>
    </row>
    <row r="61" spans="1:25" ht="14.4" thickBot="1" x14ac:dyDescent="0.3">
      <c r="A61" s="138" t="s">
        <v>89</v>
      </c>
      <c r="B61" s="139"/>
      <c r="C61" s="140"/>
      <c r="D61" s="14">
        <v>0.52</v>
      </c>
      <c r="E61" s="18">
        <f>ROUND(E60*$D$61,0)</f>
        <v>0</v>
      </c>
      <c r="F61" s="45">
        <f>ROUND(F60*$D$61,0)</f>
        <v>0</v>
      </c>
      <c r="G61" s="18">
        <f>ROUND(G60*$D$61,0)</f>
        <v>0</v>
      </c>
      <c r="H61" s="45">
        <f>ROUND(H60*$D$61,0)</f>
        <v>0</v>
      </c>
      <c r="I61" s="104">
        <f>ROUND(I60*$D$61,0)</f>
        <v>0</v>
      </c>
      <c r="J61" s="87">
        <f t="shared" si="2"/>
        <v>0</v>
      </c>
      <c r="L61" s="52"/>
      <c r="M61" s="112">
        <v>9</v>
      </c>
      <c r="N61" s="35" t="s">
        <v>81</v>
      </c>
      <c r="O61" s="83"/>
      <c r="P61" s="38"/>
      <c r="S61" s="40"/>
      <c r="T61" s="40"/>
      <c r="U61" s="40"/>
      <c r="V61" s="40"/>
      <c r="W61" s="40"/>
      <c r="X61" s="40"/>
      <c r="Y61" s="40"/>
    </row>
    <row r="62" spans="1:25" ht="14.4" thickBot="1" x14ac:dyDescent="0.3">
      <c r="A62" s="141" t="s">
        <v>90</v>
      </c>
      <c r="B62" s="142"/>
      <c r="C62" s="143"/>
      <c r="D62" s="12"/>
      <c r="E62" s="19">
        <f>E61+E59</f>
        <v>0</v>
      </c>
      <c r="F62" s="46">
        <f t="shared" ref="F62:I62" si="16">F61+F59</f>
        <v>0</v>
      </c>
      <c r="G62" s="19">
        <f t="shared" si="16"/>
        <v>0</v>
      </c>
      <c r="H62" s="46">
        <f t="shared" si="16"/>
        <v>0</v>
      </c>
      <c r="I62" s="105">
        <f t="shared" si="16"/>
        <v>0</v>
      </c>
      <c r="J62" s="114">
        <f t="shared" si="2"/>
        <v>0</v>
      </c>
      <c r="L62" s="113"/>
      <c r="M62" s="65">
        <v>6</v>
      </c>
      <c r="N62" s="37" t="s">
        <v>82</v>
      </c>
      <c r="O62" s="83"/>
      <c r="P62" s="38"/>
      <c r="S62" s="40"/>
      <c r="T62" s="40"/>
      <c r="U62" s="40"/>
      <c r="V62" s="40"/>
      <c r="W62" s="40"/>
      <c r="X62" s="40"/>
      <c r="Y62" s="40"/>
    </row>
    <row r="63" spans="1:25" x14ac:dyDescent="0.25">
      <c r="A63" s="144" t="s">
        <v>20</v>
      </c>
      <c r="B63" s="145"/>
      <c r="C63" s="145"/>
      <c r="D63" s="145"/>
      <c r="E63" s="145"/>
      <c r="F63" s="27"/>
      <c r="G63" s="27"/>
      <c r="H63" s="27"/>
      <c r="I63" s="27"/>
      <c r="J63" s="148">
        <f>J62</f>
        <v>0</v>
      </c>
      <c r="O63" s="36"/>
    </row>
    <row r="64" spans="1:25" ht="14.4" thickBot="1" x14ac:dyDescent="0.3">
      <c r="A64" s="146"/>
      <c r="B64" s="147"/>
      <c r="C64" s="147"/>
      <c r="D64" s="147"/>
      <c r="E64" s="147"/>
      <c r="F64" s="75"/>
      <c r="G64" s="75"/>
      <c r="H64" s="75"/>
      <c r="I64" s="27"/>
      <c r="J64" s="149"/>
    </row>
    <row r="65" spans="1:11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</row>
    <row r="66" spans="1:11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</row>
    <row r="67" spans="1:11" x14ac:dyDescent="0.25">
      <c r="A67" s="137"/>
      <c r="B67" s="137"/>
      <c r="C67" s="137"/>
      <c r="D67" s="72"/>
      <c r="E67" s="40"/>
      <c r="F67" s="40"/>
      <c r="G67" s="40"/>
      <c r="H67" s="40"/>
      <c r="I67" s="40"/>
      <c r="J67" s="40"/>
      <c r="K67" s="40"/>
    </row>
    <row r="68" spans="1:11" x14ac:dyDescent="0.25">
      <c r="A68" s="137"/>
      <c r="B68" s="137"/>
      <c r="C68" s="137"/>
      <c r="D68" s="72"/>
      <c r="E68" s="40"/>
      <c r="F68" s="40"/>
      <c r="G68" s="40"/>
      <c r="H68" s="40"/>
      <c r="I68" s="40"/>
      <c r="J68" s="40"/>
      <c r="K68" s="40"/>
    </row>
    <row r="69" spans="1:11" x14ac:dyDescent="0.25">
      <c r="A69" s="137"/>
      <c r="B69" s="137"/>
      <c r="C69" s="137"/>
      <c r="D69" s="72"/>
      <c r="E69" s="40"/>
      <c r="F69" s="40"/>
      <c r="G69" s="40"/>
      <c r="H69" s="40"/>
      <c r="I69" s="40"/>
      <c r="J69" s="40"/>
      <c r="K69" s="40"/>
    </row>
    <row r="70" spans="1:11" x14ac:dyDescent="0.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</row>
    <row r="71" spans="1:11" x14ac:dyDescent="0.2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</row>
    <row r="72" spans="1:11" x14ac:dyDescent="0.2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</row>
    <row r="73" spans="1:11" x14ac:dyDescent="0.2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</row>
    <row r="74" spans="1:11" x14ac:dyDescent="0.2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</row>
    <row r="75" spans="1:11" x14ac:dyDescent="0.2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</row>
    <row r="76" spans="1:11" x14ac:dyDescent="0.2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</row>
    <row r="77" spans="1:11" x14ac:dyDescent="0.2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</row>
    <row r="78" spans="1:11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</row>
    <row r="79" spans="1:11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</row>
    <row r="80" spans="1:11" x14ac:dyDescent="0.2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</row>
    <row r="81" spans="1:11" x14ac:dyDescent="0.2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</row>
    <row r="82" spans="1:11" x14ac:dyDescent="0.2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</row>
    <row r="83" spans="1:11" x14ac:dyDescent="0.2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</row>
    <row r="84" spans="1:11" x14ac:dyDescent="0.2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</row>
    <row r="85" spans="1:11" x14ac:dyDescent="0.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</row>
    <row r="86" spans="1:11" x14ac:dyDescent="0.2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</row>
    <row r="87" spans="1:11" x14ac:dyDescent="0.2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</row>
    <row r="88" spans="1:11" x14ac:dyDescent="0.2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</row>
    <row r="89" spans="1:11" x14ac:dyDescent="0.2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</row>
    <row r="90" spans="1:11" x14ac:dyDescent="0.2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</row>
    <row r="91" spans="1:11" x14ac:dyDescent="0.2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</row>
    <row r="92" spans="1:11" x14ac:dyDescent="0.2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</row>
    <row r="93" spans="1:11" x14ac:dyDescent="0.2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</row>
    <row r="94" spans="1:11" x14ac:dyDescent="0.2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</row>
    <row r="95" spans="1:11" x14ac:dyDescent="0.2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</row>
    <row r="96" spans="1:11" x14ac:dyDescent="0.2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</row>
    <row r="97" spans="1:11" x14ac:dyDescent="0.2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</row>
    <row r="98" spans="1:11" x14ac:dyDescent="0.2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</row>
    <row r="99" spans="1:11" x14ac:dyDescent="0.2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</row>
    <row r="100" spans="1:11" x14ac:dyDescent="0.2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</row>
    <row r="101" spans="1:11" x14ac:dyDescent="0.2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</row>
    <row r="102" spans="1:11" x14ac:dyDescent="0.2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</row>
    <row r="103" spans="1:11" x14ac:dyDescent="0.2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</row>
    <row r="104" spans="1:11" x14ac:dyDescent="0.2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</row>
    <row r="105" spans="1:11" x14ac:dyDescent="0.2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</row>
    <row r="106" spans="1:11" x14ac:dyDescent="0.2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</row>
    <row r="107" spans="1:11" x14ac:dyDescent="0.2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</row>
    <row r="108" spans="1:11" x14ac:dyDescent="0.2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</row>
    <row r="109" spans="1:1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</row>
    <row r="110" spans="1:11" x14ac:dyDescent="0.2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</row>
    <row r="111" spans="1:11" x14ac:dyDescent="0.2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</row>
    <row r="112" spans="1:11" x14ac:dyDescent="0.2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</row>
    <row r="113" spans="1:11" x14ac:dyDescent="0.2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</row>
    <row r="114" spans="1:11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</row>
    <row r="115" spans="1:11" x14ac:dyDescent="0.2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</row>
    <row r="116" spans="1:11" x14ac:dyDescent="0.25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</row>
    <row r="117" spans="1:11" x14ac:dyDescent="0.2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</row>
    <row r="118" spans="1:11" x14ac:dyDescent="0.2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</row>
    <row r="119" spans="1:11" x14ac:dyDescent="0.2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</row>
    <row r="120" spans="1:11" x14ac:dyDescent="0.2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</row>
    <row r="121" spans="1:11" x14ac:dyDescent="0.2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</row>
    <row r="122" spans="1:11" x14ac:dyDescent="0.2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</row>
    <row r="123" spans="1:11" x14ac:dyDescent="0.2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</row>
    <row r="124" spans="1:11" x14ac:dyDescent="0.2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</row>
    <row r="125" spans="1:11" x14ac:dyDescent="0.2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</row>
    <row r="126" spans="1:11" x14ac:dyDescent="0.2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</row>
    <row r="127" spans="1:11" x14ac:dyDescent="0.2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</row>
    <row r="128" spans="1:11" x14ac:dyDescent="0.2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</row>
    <row r="129" spans="1:11" x14ac:dyDescent="0.2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</row>
    <row r="130" spans="1:11" x14ac:dyDescent="0.2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</row>
    <row r="131" spans="1:11" x14ac:dyDescent="0.2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</row>
    <row r="132" spans="1:11" x14ac:dyDescent="0.2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</row>
    <row r="133" spans="1:11" x14ac:dyDescent="0.2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</row>
    <row r="134" spans="1:11" x14ac:dyDescent="0.2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</row>
    <row r="135" spans="1:11" x14ac:dyDescent="0.2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</row>
    <row r="136" spans="1:11" x14ac:dyDescent="0.2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</row>
    <row r="137" spans="1:11" x14ac:dyDescent="0.2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</row>
    <row r="138" spans="1:11" x14ac:dyDescent="0.2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</row>
    <row r="139" spans="1:11" x14ac:dyDescent="0.2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</row>
    <row r="140" spans="1:11" x14ac:dyDescent="0.2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</row>
    <row r="141" spans="1:11" x14ac:dyDescent="0.2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</row>
    <row r="142" spans="1:11" x14ac:dyDescent="0.2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</row>
    <row r="143" spans="1:11" x14ac:dyDescent="0.25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</row>
    <row r="144" spans="1:11" x14ac:dyDescent="0.2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</row>
    <row r="145" spans="1:11" x14ac:dyDescent="0.2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</row>
    <row r="146" spans="1:11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</row>
    <row r="147" spans="1:11" x14ac:dyDescent="0.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</row>
    <row r="148" spans="1:11" x14ac:dyDescent="0.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</row>
    <row r="149" spans="1:11" x14ac:dyDescent="0.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</row>
    <row r="150" spans="1:11" x14ac:dyDescent="0.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</row>
    <row r="151" spans="1:11" x14ac:dyDescent="0.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</row>
    <row r="152" spans="1:11" x14ac:dyDescent="0.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</row>
    <row r="153" spans="1:11" x14ac:dyDescent="0.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</row>
    <row r="154" spans="1:11" x14ac:dyDescent="0.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</row>
    <row r="155" spans="1:11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</row>
    <row r="156" spans="1:11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</row>
    <row r="157" spans="1:11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</row>
    <row r="158" spans="1:11" x14ac:dyDescent="0.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</row>
    <row r="159" spans="1:11" x14ac:dyDescent="0.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</row>
    <row r="160" spans="1:11" x14ac:dyDescent="0.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</row>
    <row r="161" spans="1:1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</row>
    <row r="162" spans="1:11" x14ac:dyDescent="0.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</row>
    <row r="163" spans="1:11" x14ac:dyDescent="0.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</row>
    <row r="164" spans="1:11" x14ac:dyDescent="0.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</row>
    <row r="165" spans="1:11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</row>
    <row r="166" spans="1:11" x14ac:dyDescent="0.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</row>
    <row r="167" spans="1:11" x14ac:dyDescent="0.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</row>
    <row r="168" spans="1:11" x14ac:dyDescent="0.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</row>
    <row r="169" spans="1:11" x14ac:dyDescent="0.2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</row>
    <row r="170" spans="1:11" x14ac:dyDescent="0.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</row>
    <row r="171" spans="1:11" x14ac:dyDescent="0.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</row>
    <row r="172" spans="1:11" x14ac:dyDescent="0.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</row>
    <row r="173" spans="1:11" x14ac:dyDescent="0.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</row>
    <row r="174" spans="1:11" x14ac:dyDescent="0.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</row>
    <row r="175" spans="1:11" x14ac:dyDescent="0.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</row>
    <row r="176" spans="1:11" x14ac:dyDescent="0.2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</row>
    <row r="177" spans="1:11" x14ac:dyDescent="0.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</row>
    <row r="178" spans="1:11" x14ac:dyDescent="0.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</row>
    <row r="179" spans="1:11" x14ac:dyDescent="0.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</row>
    <row r="180" spans="1:11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</row>
    <row r="181" spans="1:11" x14ac:dyDescent="0.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</row>
    <row r="182" spans="1:11" x14ac:dyDescent="0.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</row>
    <row r="183" spans="1:11" x14ac:dyDescent="0.2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</row>
    <row r="184" spans="1:11" x14ac:dyDescent="0.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</row>
    <row r="185" spans="1:11" x14ac:dyDescent="0.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</row>
    <row r="186" spans="1:11" x14ac:dyDescent="0.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</row>
    <row r="187" spans="1:11" x14ac:dyDescent="0.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</row>
    <row r="188" spans="1:11" x14ac:dyDescent="0.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</row>
    <row r="189" spans="1:11" x14ac:dyDescent="0.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</row>
    <row r="190" spans="1:11" x14ac:dyDescent="0.2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</row>
    <row r="191" spans="1:11" x14ac:dyDescent="0.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</row>
    <row r="192" spans="1:11" x14ac:dyDescent="0.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</row>
    <row r="193" spans="1:11" x14ac:dyDescent="0.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</row>
    <row r="194" spans="1:11" x14ac:dyDescent="0.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</row>
    <row r="195" spans="1:11" x14ac:dyDescent="0.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</row>
    <row r="196" spans="1:11" x14ac:dyDescent="0.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</row>
    <row r="197" spans="1:11" x14ac:dyDescent="0.2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</row>
    <row r="198" spans="1:11" x14ac:dyDescent="0.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</row>
    <row r="199" spans="1:11" x14ac:dyDescent="0.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</row>
    <row r="200" spans="1:11" x14ac:dyDescent="0.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</row>
    <row r="201" spans="1:11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</row>
    <row r="202" spans="1:11" x14ac:dyDescent="0.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</row>
    <row r="203" spans="1:11" x14ac:dyDescent="0.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</row>
    <row r="204" spans="1:11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</row>
    <row r="205" spans="1:11" x14ac:dyDescent="0.2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</row>
    <row r="206" spans="1:11" x14ac:dyDescent="0.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</row>
    <row r="207" spans="1:11" x14ac:dyDescent="0.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</row>
    <row r="208" spans="1:11" x14ac:dyDescent="0.25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</row>
    <row r="209" spans="1:11" x14ac:dyDescent="0.25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</row>
    <row r="210" spans="1:11" x14ac:dyDescent="0.25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</row>
    <row r="211" spans="1:11" x14ac:dyDescent="0.25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</row>
    <row r="212" spans="1:11" x14ac:dyDescent="0.25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</row>
    <row r="213" spans="1:11" x14ac:dyDescent="0.25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</row>
    <row r="214" spans="1:11" x14ac:dyDescent="0.25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</row>
    <row r="215" spans="1:11" x14ac:dyDescent="0.25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</row>
    <row r="216" spans="1:11" x14ac:dyDescent="0.25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</row>
    <row r="217" spans="1:11" x14ac:dyDescent="0.25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</row>
    <row r="218" spans="1:11" x14ac:dyDescent="0.25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</row>
    <row r="219" spans="1:11" x14ac:dyDescent="0.25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</row>
    <row r="220" spans="1:11" x14ac:dyDescent="0.25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</row>
    <row r="221" spans="1:11" x14ac:dyDescent="0.2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</row>
    <row r="222" spans="1:11" x14ac:dyDescent="0.25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</row>
    <row r="223" spans="1:11" x14ac:dyDescent="0.25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</row>
    <row r="224" spans="1:11" x14ac:dyDescent="0.25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</row>
    <row r="225" spans="1:11" x14ac:dyDescent="0.25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</row>
    <row r="226" spans="1:11" x14ac:dyDescent="0.25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</row>
    <row r="227" spans="1:11" x14ac:dyDescent="0.25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</row>
    <row r="228" spans="1:11" x14ac:dyDescent="0.25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</row>
    <row r="229" spans="1:11" x14ac:dyDescent="0.25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</row>
    <row r="230" spans="1:11" x14ac:dyDescent="0.25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</row>
    <row r="231" spans="1:11" x14ac:dyDescent="0.25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</row>
    <row r="232" spans="1:11" x14ac:dyDescent="0.25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</row>
    <row r="233" spans="1:11" x14ac:dyDescent="0.25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</row>
    <row r="234" spans="1:11" x14ac:dyDescent="0.25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</row>
    <row r="235" spans="1:11" x14ac:dyDescent="0.25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</row>
    <row r="236" spans="1:11" x14ac:dyDescent="0.25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</row>
  </sheetData>
  <mergeCells count="68">
    <mergeCell ref="B1:J1"/>
    <mergeCell ref="B2:E2"/>
    <mergeCell ref="B3:J3"/>
    <mergeCell ref="A6:J6"/>
    <mergeCell ref="B4:C4"/>
    <mergeCell ref="D4:E4"/>
    <mergeCell ref="F4:G4"/>
    <mergeCell ref="A7:C10"/>
    <mergeCell ref="D7:D10"/>
    <mergeCell ref="E7:J7"/>
    <mergeCell ref="J8:J10"/>
    <mergeCell ref="A19:C19"/>
    <mergeCell ref="A14:C14"/>
    <mergeCell ref="A15:C15"/>
    <mergeCell ref="A16:C16"/>
    <mergeCell ref="A24:C24"/>
    <mergeCell ref="A11:C11"/>
    <mergeCell ref="A12:C12"/>
    <mergeCell ref="A13:C13"/>
    <mergeCell ref="A17:C17"/>
    <mergeCell ref="A18:C18"/>
    <mergeCell ref="A20:C20"/>
    <mergeCell ref="A21:C21"/>
    <mergeCell ref="A22:C22"/>
    <mergeCell ref="A23:C23"/>
    <mergeCell ref="A36:C36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48:C48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60:C60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9:C69"/>
    <mergeCell ref="A61:C61"/>
    <mergeCell ref="A62:C62"/>
    <mergeCell ref="A63:E64"/>
    <mergeCell ref="J63:J64"/>
    <mergeCell ref="A67:C67"/>
    <mergeCell ref="A68:C6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1"/>
  <sheetViews>
    <sheetView workbookViewId="0">
      <selection activeCell="L31" sqref="L31"/>
    </sheetView>
  </sheetViews>
  <sheetFormatPr defaultColWidth="10" defaultRowHeight="13.2" x14ac:dyDescent="0.25"/>
  <cols>
    <col min="1" max="1" width="1.5546875" style="117" customWidth="1"/>
    <col min="2" max="2" width="2.6640625" style="117" customWidth="1"/>
    <col min="3" max="3" width="10" style="117"/>
    <col min="4" max="4" width="10" style="117" customWidth="1"/>
    <col min="5" max="5" width="10" style="117"/>
    <col min="6" max="6" width="10" style="117" customWidth="1"/>
    <col min="7" max="9" width="10" style="117"/>
    <col min="10" max="10" width="10" style="117" customWidth="1"/>
    <col min="11" max="11" width="13.44140625" style="117" bestFit="1" customWidth="1"/>
    <col min="12" max="12" width="24.44140625" style="117" bestFit="1" customWidth="1"/>
    <col min="13" max="13" width="10" style="117"/>
    <col min="14" max="14" width="12.44140625" style="118" bestFit="1" customWidth="1"/>
    <col min="15" max="256" width="10" style="117"/>
    <col min="257" max="257" width="1.5546875" style="117" customWidth="1"/>
    <col min="258" max="258" width="2.6640625" style="117" customWidth="1"/>
    <col min="259" max="266" width="10" style="117"/>
    <col min="267" max="267" width="13.44140625" style="117" bestFit="1" customWidth="1"/>
    <col min="268" max="268" width="24.44140625" style="117" bestFit="1" customWidth="1"/>
    <col min="269" max="269" width="10" style="117"/>
    <col min="270" max="270" width="12.44140625" style="117" bestFit="1" customWidth="1"/>
    <col min="271" max="512" width="10" style="117"/>
    <col min="513" max="513" width="1.5546875" style="117" customWidth="1"/>
    <col min="514" max="514" width="2.6640625" style="117" customWidth="1"/>
    <col min="515" max="522" width="10" style="117"/>
    <col min="523" max="523" width="13.44140625" style="117" bestFit="1" customWidth="1"/>
    <col min="524" max="524" width="24.44140625" style="117" bestFit="1" customWidth="1"/>
    <col min="525" max="525" width="10" style="117"/>
    <col min="526" max="526" width="12.44140625" style="117" bestFit="1" customWidth="1"/>
    <col min="527" max="768" width="10" style="117"/>
    <col min="769" max="769" width="1.5546875" style="117" customWidth="1"/>
    <col min="770" max="770" width="2.6640625" style="117" customWidth="1"/>
    <col min="771" max="778" width="10" style="117"/>
    <col min="779" max="779" width="13.44140625" style="117" bestFit="1" customWidth="1"/>
    <col min="780" max="780" width="24.44140625" style="117" bestFit="1" customWidth="1"/>
    <col min="781" max="781" width="10" style="117"/>
    <col min="782" max="782" width="12.44140625" style="117" bestFit="1" customWidth="1"/>
    <col min="783" max="1024" width="10" style="117"/>
    <col min="1025" max="1025" width="1.5546875" style="117" customWidth="1"/>
    <col min="1026" max="1026" width="2.6640625" style="117" customWidth="1"/>
    <col min="1027" max="1034" width="10" style="117"/>
    <col min="1035" max="1035" width="13.44140625" style="117" bestFit="1" customWidth="1"/>
    <col min="1036" max="1036" width="24.44140625" style="117" bestFit="1" customWidth="1"/>
    <col min="1037" max="1037" width="10" style="117"/>
    <col min="1038" max="1038" width="12.44140625" style="117" bestFit="1" customWidth="1"/>
    <col min="1039" max="1280" width="10" style="117"/>
    <col min="1281" max="1281" width="1.5546875" style="117" customWidth="1"/>
    <col min="1282" max="1282" width="2.6640625" style="117" customWidth="1"/>
    <col min="1283" max="1290" width="10" style="117"/>
    <col min="1291" max="1291" width="13.44140625" style="117" bestFit="1" customWidth="1"/>
    <col min="1292" max="1292" width="24.44140625" style="117" bestFit="1" customWidth="1"/>
    <col min="1293" max="1293" width="10" style="117"/>
    <col min="1294" max="1294" width="12.44140625" style="117" bestFit="1" customWidth="1"/>
    <col min="1295" max="1536" width="10" style="117"/>
    <col min="1537" max="1537" width="1.5546875" style="117" customWidth="1"/>
    <col min="1538" max="1538" width="2.6640625" style="117" customWidth="1"/>
    <col min="1539" max="1546" width="10" style="117"/>
    <col min="1547" max="1547" width="13.44140625" style="117" bestFit="1" customWidth="1"/>
    <col min="1548" max="1548" width="24.44140625" style="117" bestFit="1" customWidth="1"/>
    <col min="1549" max="1549" width="10" style="117"/>
    <col min="1550" max="1550" width="12.44140625" style="117" bestFit="1" customWidth="1"/>
    <col min="1551" max="1792" width="10" style="117"/>
    <col min="1793" max="1793" width="1.5546875" style="117" customWidth="1"/>
    <col min="1794" max="1794" width="2.6640625" style="117" customWidth="1"/>
    <col min="1795" max="1802" width="10" style="117"/>
    <col min="1803" max="1803" width="13.44140625" style="117" bestFit="1" customWidth="1"/>
    <col min="1804" max="1804" width="24.44140625" style="117" bestFit="1" customWidth="1"/>
    <col min="1805" max="1805" width="10" style="117"/>
    <col min="1806" max="1806" width="12.44140625" style="117" bestFit="1" customWidth="1"/>
    <col min="1807" max="2048" width="10" style="117"/>
    <col min="2049" max="2049" width="1.5546875" style="117" customWidth="1"/>
    <col min="2050" max="2050" width="2.6640625" style="117" customWidth="1"/>
    <col min="2051" max="2058" width="10" style="117"/>
    <col min="2059" max="2059" width="13.44140625" style="117" bestFit="1" customWidth="1"/>
    <col min="2060" max="2060" width="24.44140625" style="117" bestFit="1" customWidth="1"/>
    <col min="2061" max="2061" width="10" style="117"/>
    <col min="2062" max="2062" width="12.44140625" style="117" bestFit="1" customWidth="1"/>
    <col min="2063" max="2304" width="10" style="117"/>
    <col min="2305" max="2305" width="1.5546875" style="117" customWidth="1"/>
    <col min="2306" max="2306" width="2.6640625" style="117" customWidth="1"/>
    <col min="2307" max="2314" width="10" style="117"/>
    <col min="2315" max="2315" width="13.44140625" style="117" bestFit="1" customWidth="1"/>
    <col min="2316" max="2316" width="24.44140625" style="117" bestFit="1" customWidth="1"/>
    <col min="2317" max="2317" width="10" style="117"/>
    <col min="2318" max="2318" width="12.44140625" style="117" bestFit="1" customWidth="1"/>
    <col min="2319" max="2560" width="10" style="117"/>
    <col min="2561" max="2561" width="1.5546875" style="117" customWidth="1"/>
    <col min="2562" max="2562" width="2.6640625" style="117" customWidth="1"/>
    <col min="2563" max="2570" width="10" style="117"/>
    <col min="2571" max="2571" width="13.44140625" style="117" bestFit="1" customWidth="1"/>
    <col min="2572" max="2572" width="24.44140625" style="117" bestFit="1" customWidth="1"/>
    <col min="2573" max="2573" width="10" style="117"/>
    <col min="2574" max="2574" width="12.44140625" style="117" bestFit="1" customWidth="1"/>
    <col min="2575" max="2816" width="10" style="117"/>
    <col min="2817" max="2817" width="1.5546875" style="117" customWidth="1"/>
    <col min="2818" max="2818" width="2.6640625" style="117" customWidth="1"/>
    <col min="2819" max="2826" width="10" style="117"/>
    <col min="2827" max="2827" width="13.44140625" style="117" bestFit="1" customWidth="1"/>
    <col min="2828" max="2828" width="24.44140625" style="117" bestFit="1" customWidth="1"/>
    <col min="2829" max="2829" width="10" style="117"/>
    <col min="2830" max="2830" width="12.44140625" style="117" bestFit="1" customWidth="1"/>
    <col min="2831" max="3072" width="10" style="117"/>
    <col min="3073" max="3073" width="1.5546875" style="117" customWidth="1"/>
    <col min="3074" max="3074" width="2.6640625" style="117" customWidth="1"/>
    <col min="3075" max="3082" width="10" style="117"/>
    <col min="3083" max="3083" width="13.44140625" style="117" bestFit="1" customWidth="1"/>
    <col min="3084" max="3084" width="24.44140625" style="117" bestFit="1" customWidth="1"/>
    <col min="3085" max="3085" width="10" style="117"/>
    <col min="3086" max="3086" width="12.44140625" style="117" bestFit="1" customWidth="1"/>
    <col min="3087" max="3328" width="10" style="117"/>
    <col min="3329" max="3329" width="1.5546875" style="117" customWidth="1"/>
    <col min="3330" max="3330" width="2.6640625" style="117" customWidth="1"/>
    <col min="3331" max="3338" width="10" style="117"/>
    <col min="3339" max="3339" width="13.44140625" style="117" bestFit="1" customWidth="1"/>
    <col min="3340" max="3340" width="24.44140625" style="117" bestFit="1" customWidth="1"/>
    <col min="3341" max="3341" width="10" style="117"/>
    <col min="3342" max="3342" width="12.44140625" style="117" bestFit="1" customWidth="1"/>
    <col min="3343" max="3584" width="10" style="117"/>
    <col min="3585" max="3585" width="1.5546875" style="117" customWidth="1"/>
    <col min="3586" max="3586" width="2.6640625" style="117" customWidth="1"/>
    <col min="3587" max="3594" width="10" style="117"/>
    <col min="3595" max="3595" width="13.44140625" style="117" bestFit="1" customWidth="1"/>
    <col min="3596" max="3596" width="24.44140625" style="117" bestFit="1" customWidth="1"/>
    <col min="3597" max="3597" width="10" style="117"/>
    <col min="3598" max="3598" width="12.44140625" style="117" bestFit="1" customWidth="1"/>
    <col min="3599" max="3840" width="10" style="117"/>
    <col min="3841" max="3841" width="1.5546875" style="117" customWidth="1"/>
    <col min="3842" max="3842" width="2.6640625" style="117" customWidth="1"/>
    <col min="3843" max="3850" width="10" style="117"/>
    <col min="3851" max="3851" width="13.44140625" style="117" bestFit="1" customWidth="1"/>
    <col min="3852" max="3852" width="24.44140625" style="117" bestFit="1" customWidth="1"/>
    <col min="3853" max="3853" width="10" style="117"/>
    <col min="3854" max="3854" width="12.44140625" style="117" bestFit="1" customWidth="1"/>
    <col min="3855" max="4096" width="10" style="117"/>
    <col min="4097" max="4097" width="1.5546875" style="117" customWidth="1"/>
    <col min="4098" max="4098" width="2.6640625" style="117" customWidth="1"/>
    <col min="4099" max="4106" width="10" style="117"/>
    <col min="4107" max="4107" width="13.44140625" style="117" bestFit="1" customWidth="1"/>
    <col min="4108" max="4108" width="24.44140625" style="117" bestFit="1" customWidth="1"/>
    <col min="4109" max="4109" width="10" style="117"/>
    <col min="4110" max="4110" width="12.44140625" style="117" bestFit="1" customWidth="1"/>
    <col min="4111" max="4352" width="10" style="117"/>
    <col min="4353" max="4353" width="1.5546875" style="117" customWidth="1"/>
    <col min="4354" max="4354" width="2.6640625" style="117" customWidth="1"/>
    <col min="4355" max="4362" width="10" style="117"/>
    <col min="4363" max="4363" width="13.44140625" style="117" bestFit="1" customWidth="1"/>
    <col min="4364" max="4364" width="24.44140625" style="117" bestFit="1" customWidth="1"/>
    <col min="4365" max="4365" width="10" style="117"/>
    <col min="4366" max="4366" width="12.44140625" style="117" bestFit="1" customWidth="1"/>
    <col min="4367" max="4608" width="10" style="117"/>
    <col min="4609" max="4609" width="1.5546875" style="117" customWidth="1"/>
    <col min="4610" max="4610" width="2.6640625" style="117" customWidth="1"/>
    <col min="4611" max="4618" width="10" style="117"/>
    <col min="4619" max="4619" width="13.44140625" style="117" bestFit="1" customWidth="1"/>
    <col min="4620" max="4620" width="24.44140625" style="117" bestFit="1" customWidth="1"/>
    <col min="4621" max="4621" width="10" style="117"/>
    <col min="4622" max="4622" width="12.44140625" style="117" bestFit="1" customWidth="1"/>
    <col min="4623" max="4864" width="10" style="117"/>
    <col min="4865" max="4865" width="1.5546875" style="117" customWidth="1"/>
    <col min="4866" max="4866" width="2.6640625" style="117" customWidth="1"/>
    <col min="4867" max="4874" width="10" style="117"/>
    <col min="4875" max="4875" width="13.44140625" style="117" bestFit="1" customWidth="1"/>
    <col min="4876" max="4876" width="24.44140625" style="117" bestFit="1" customWidth="1"/>
    <col min="4877" max="4877" width="10" style="117"/>
    <col min="4878" max="4878" width="12.44140625" style="117" bestFit="1" customWidth="1"/>
    <col min="4879" max="5120" width="10" style="117"/>
    <col min="5121" max="5121" width="1.5546875" style="117" customWidth="1"/>
    <col min="5122" max="5122" width="2.6640625" style="117" customWidth="1"/>
    <col min="5123" max="5130" width="10" style="117"/>
    <col min="5131" max="5131" width="13.44140625" style="117" bestFit="1" customWidth="1"/>
    <col min="5132" max="5132" width="24.44140625" style="117" bestFit="1" customWidth="1"/>
    <col min="5133" max="5133" width="10" style="117"/>
    <col min="5134" max="5134" width="12.44140625" style="117" bestFit="1" customWidth="1"/>
    <col min="5135" max="5376" width="10" style="117"/>
    <col min="5377" max="5377" width="1.5546875" style="117" customWidth="1"/>
    <col min="5378" max="5378" width="2.6640625" style="117" customWidth="1"/>
    <col min="5379" max="5386" width="10" style="117"/>
    <col min="5387" max="5387" width="13.44140625" style="117" bestFit="1" customWidth="1"/>
    <col min="5388" max="5388" width="24.44140625" style="117" bestFit="1" customWidth="1"/>
    <col min="5389" max="5389" width="10" style="117"/>
    <col min="5390" max="5390" width="12.44140625" style="117" bestFit="1" customWidth="1"/>
    <col min="5391" max="5632" width="10" style="117"/>
    <col min="5633" max="5633" width="1.5546875" style="117" customWidth="1"/>
    <col min="5634" max="5634" width="2.6640625" style="117" customWidth="1"/>
    <col min="5635" max="5642" width="10" style="117"/>
    <col min="5643" max="5643" width="13.44140625" style="117" bestFit="1" customWidth="1"/>
    <col min="5644" max="5644" width="24.44140625" style="117" bestFit="1" customWidth="1"/>
    <col min="5645" max="5645" width="10" style="117"/>
    <col min="5646" max="5646" width="12.44140625" style="117" bestFit="1" customWidth="1"/>
    <col min="5647" max="5888" width="10" style="117"/>
    <col min="5889" max="5889" width="1.5546875" style="117" customWidth="1"/>
    <col min="5890" max="5890" width="2.6640625" style="117" customWidth="1"/>
    <col min="5891" max="5898" width="10" style="117"/>
    <col min="5899" max="5899" width="13.44140625" style="117" bestFit="1" customWidth="1"/>
    <col min="5900" max="5900" width="24.44140625" style="117" bestFit="1" customWidth="1"/>
    <col min="5901" max="5901" width="10" style="117"/>
    <col min="5902" max="5902" width="12.44140625" style="117" bestFit="1" customWidth="1"/>
    <col min="5903" max="6144" width="10" style="117"/>
    <col min="6145" max="6145" width="1.5546875" style="117" customWidth="1"/>
    <col min="6146" max="6146" width="2.6640625" style="117" customWidth="1"/>
    <col min="6147" max="6154" width="10" style="117"/>
    <col min="6155" max="6155" width="13.44140625" style="117" bestFit="1" customWidth="1"/>
    <col min="6156" max="6156" width="24.44140625" style="117" bestFit="1" customWidth="1"/>
    <col min="6157" max="6157" width="10" style="117"/>
    <col min="6158" max="6158" width="12.44140625" style="117" bestFit="1" customWidth="1"/>
    <col min="6159" max="6400" width="10" style="117"/>
    <col min="6401" max="6401" width="1.5546875" style="117" customWidth="1"/>
    <col min="6402" max="6402" width="2.6640625" style="117" customWidth="1"/>
    <col min="6403" max="6410" width="10" style="117"/>
    <col min="6411" max="6411" width="13.44140625" style="117" bestFit="1" customWidth="1"/>
    <col min="6412" max="6412" width="24.44140625" style="117" bestFit="1" customWidth="1"/>
    <col min="6413" max="6413" width="10" style="117"/>
    <col min="6414" max="6414" width="12.44140625" style="117" bestFit="1" customWidth="1"/>
    <col min="6415" max="6656" width="10" style="117"/>
    <col min="6657" max="6657" width="1.5546875" style="117" customWidth="1"/>
    <col min="6658" max="6658" width="2.6640625" style="117" customWidth="1"/>
    <col min="6659" max="6666" width="10" style="117"/>
    <col min="6667" max="6667" width="13.44140625" style="117" bestFit="1" customWidth="1"/>
    <col min="6668" max="6668" width="24.44140625" style="117" bestFit="1" customWidth="1"/>
    <col min="6669" max="6669" width="10" style="117"/>
    <col min="6670" max="6670" width="12.44140625" style="117" bestFit="1" customWidth="1"/>
    <col min="6671" max="6912" width="10" style="117"/>
    <col min="6913" max="6913" width="1.5546875" style="117" customWidth="1"/>
    <col min="6914" max="6914" width="2.6640625" style="117" customWidth="1"/>
    <col min="6915" max="6922" width="10" style="117"/>
    <col min="6923" max="6923" width="13.44140625" style="117" bestFit="1" customWidth="1"/>
    <col min="6924" max="6924" width="24.44140625" style="117" bestFit="1" customWidth="1"/>
    <col min="6925" max="6925" width="10" style="117"/>
    <col min="6926" max="6926" width="12.44140625" style="117" bestFit="1" customWidth="1"/>
    <col min="6927" max="7168" width="10" style="117"/>
    <col min="7169" max="7169" width="1.5546875" style="117" customWidth="1"/>
    <col min="7170" max="7170" width="2.6640625" style="117" customWidth="1"/>
    <col min="7171" max="7178" width="10" style="117"/>
    <col min="7179" max="7179" width="13.44140625" style="117" bestFit="1" customWidth="1"/>
    <col min="7180" max="7180" width="24.44140625" style="117" bestFit="1" customWidth="1"/>
    <col min="7181" max="7181" width="10" style="117"/>
    <col min="7182" max="7182" width="12.44140625" style="117" bestFit="1" customWidth="1"/>
    <col min="7183" max="7424" width="10" style="117"/>
    <col min="7425" max="7425" width="1.5546875" style="117" customWidth="1"/>
    <col min="7426" max="7426" width="2.6640625" style="117" customWidth="1"/>
    <col min="7427" max="7434" width="10" style="117"/>
    <col min="7435" max="7435" width="13.44140625" style="117" bestFit="1" customWidth="1"/>
    <col min="7436" max="7436" width="24.44140625" style="117" bestFit="1" customWidth="1"/>
    <col min="7437" max="7437" width="10" style="117"/>
    <col min="7438" max="7438" width="12.44140625" style="117" bestFit="1" customWidth="1"/>
    <col min="7439" max="7680" width="10" style="117"/>
    <col min="7681" max="7681" width="1.5546875" style="117" customWidth="1"/>
    <col min="7682" max="7682" width="2.6640625" style="117" customWidth="1"/>
    <col min="7683" max="7690" width="10" style="117"/>
    <col min="7691" max="7691" width="13.44140625" style="117" bestFit="1" customWidth="1"/>
    <col min="7692" max="7692" width="24.44140625" style="117" bestFit="1" customWidth="1"/>
    <col min="7693" max="7693" width="10" style="117"/>
    <col min="7694" max="7694" width="12.44140625" style="117" bestFit="1" customWidth="1"/>
    <col min="7695" max="7936" width="10" style="117"/>
    <col min="7937" max="7937" width="1.5546875" style="117" customWidth="1"/>
    <col min="7938" max="7938" width="2.6640625" style="117" customWidth="1"/>
    <col min="7939" max="7946" width="10" style="117"/>
    <col min="7947" max="7947" width="13.44140625" style="117" bestFit="1" customWidth="1"/>
    <col min="7948" max="7948" width="24.44140625" style="117" bestFit="1" customWidth="1"/>
    <col min="7949" max="7949" width="10" style="117"/>
    <col min="7950" max="7950" width="12.44140625" style="117" bestFit="1" customWidth="1"/>
    <col min="7951" max="8192" width="10" style="117"/>
    <col min="8193" max="8193" width="1.5546875" style="117" customWidth="1"/>
    <col min="8194" max="8194" width="2.6640625" style="117" customWidth="1"/>
    <col min="8195" max="8202" width="10" style="117"/>
    <col min="8203" max="8203" width="13.44140625" style="117" bestFit="1" customWidth="1"/>
    <col min="8204" max="8204" width="24.44140625" style="117" bestFit="1" customWidth="1"/>
    <col min="8205" max="8205" width="10" style="117"/>
    <col min="8206" max="8206" width="12.44140625" style="117" bestFit="1" customWidth="1"/>
    <col min="8207" max="8448" width="10" style="117"/>
    <col min="8449" max="8449" width="1.5546875" style="117" customWidth="1"/>
    <col min="8450" max="8450" width="2.6640625" style="117" customWidth="1"/>
    <col min="8451" max="8458" width="10" style="117"/>
    <col min="8459" max="8459" width="13.44140625" style="117" bestFit="1" customWidth="1"/>
    <col min="8460" max="8460" width="24.44140625" style="117" bestFit="1" customWidth="1"/>
    <col min="8461" max="8461" width="10" style="117"/>
    <col min="8462" max="8462" width="12.44140625" style="117" bestFit="1" customWidth="1"/>
    <col min="8463" max="8704" width="10" style="117"/>
    <col min="8705" max="8705" width="1.5546875" style="117" customWidth="1"/>
    <col min="8706" max="8706" width="2.6640625" style="117" customWidth="1"/>
    <col min="8707" max="8714" width="10" style="117"/>
    <col min="8715" max="8715" width="13.44140625" style="117" bestFit="1" customWidth="1"/>
    <col min="8716" max="8716" width="24.44140625" style="117" bestFit="1" customWidth="1"/>
    <col min="8717" max="8717" width="10" style="117"/>
    <col min="8718" max="8718" width="12.44140625" style="117" bestFit="1" customWidth="1"/>
    <col min="8719" max="8960" width="10" style="117"/>
    <col min="8961" max="8961" width="1.5546875" style="117" customWidth="1"/>
    <col min="8962" max="8962" width="2.6640625" style="117" customWidth="1"/>
    <col min="8963" max="8970" width="10" style="117"/>
    <col min="8971" max="8971" width="13.44140625" style="117" bestFit="1" customWidth="1"/>
    <col min="8972" max="8972" width="24.44140625" style="117" bestFit="1" customWidth="1"/>
    <col min="8973" max="8973" width="10" style="117"/>
    <col min="8974" max="8974" width="12.44140625" style="117" bestFit="1" customWidth="1"/>
    <col min="8975" max="9216" width="10" style="117"/>
    <col min="9217" max="9217" width="1.5546875" style="117" customWidth="1"/>
    <col min="9218" max="9218" width="2.6640625" style="117" customWidth="1"/>
    <col min="9219" max="9226" width="10" style="117"/>
    <col min="9227" max="9227" width="13.44140625" style="117" bestFit="1" customWidth="1"/>
    <col min="9228" max="9228" width="24.44140625" style="117" bestFit="1" customWidth="1"/>
    <col min="9229" max="9229" width="10" style="117"/>
    <col min="9230" max="9230" width="12.44140625" style="117" bestFit="1" customWidth="1"/>
    <col min="9231" max="9472" width="10" style="117"/>
    <col min="9473" max="9473" width="1.5546875" style="117" customWidth="1"/>
    <col min="9474" max="9474" width="2.6640625" style="117" customWidth="1"/>
    <col min="9475" max="9482" width="10" style="117"/>
    <col min="9483" max="9483" width="13.44140625" style="117" bestFit="1" customWidth="1"/>
    <col min="9484" max="9484" width="24.44140625" style="117" bestFit="1" customWidth="1"/>
    <col min="9485" max="9485" width="10" style="117"/>
    <col min="9486" max="9486" width="12.44140625" style="117" bestFit="1" customWidth="1"/>
    <col min="9487" max="9728" width="10" style="117"/>
    <col min="9729" max="9729" width="1.5546875" style="117" customWidth="1"/>
    <col min="9730" max="9730" width="2.6640625" style="117" customWidth="1"/>
    <col min="9731" max="9738" width="10" style="117"/>
    <col min="9739" max="9739" width="13.44140625" style="117" bestFit="1" customWidth="1"/>
    <col min="9740" max="9740" width="24.44140625" style="117" bestFit="1" customWidth="1"/>
    <col min="9741" max="9741" width="10" style="117"/>
    <col min="9742" max="9742" width="12.44140625" style="117" bestFit="1" customWidth="1"/>
    <col min="9743" max="9984" width="10" style="117"/>
    <col min="9985" max="9985" width="1.5546875" style="117" customWidth="1"/>
    <col min="9986" max="9986" width="2.6640625" style="117" customWidth="1"/>
    <col min="9987" max="9994" width="10" style="117"/>
    <col min="9995" max="9995" width="13.44140625" style="117" bestFit="1" customWidth="1"/>
    <col min="9996" max="9996" width="24.44140625" style="117" bestFit="1" customWidth="1"/>
    <col min="9997" max="9997" width="10" style="117"/>
    <col min="9998" max="9998" width="12.44140625" style="117" bestFit="1" customWidth="1"/>
    <col min="9999" max="10240" width="10" style="117"/>
    <col min="10241" max="10241" width="1.5546875" style="117" customWidth="1"/>
    <col min="10242" max="10242" width="2.6640625" style="117" customWidth="1"/>
    <col min="10243" max="10250" width="10" style="117"/>
    <col min="10251" max="10251" width="13.44140625" style="117" bestFit="1" customWidth="1"/>
    <col min="10252" max="10252" width="24.44140625" style="117" bestFit="1" customWidth="1"/>
    <col min="10253" max="10253" width="10" style="117"/>
    <col min="10254" max="10254" width="12.44140625" style="117" bestFit="1" customWidth="1"/>
    <col min="10255" max="10496" width="10" style="117"/>
    <col min="10497" max="10497" width="1.5546875" style="117" customWidth="1"/>
    <col min="10498" max="10498" width="2.6640625" style="117" customWidth="1"/>
    <col min="10499" max="10506" width="10" style="117"/>
    <col min="10507" max="10507" width="13.44140625" style="117" bestFit="1" customWidth="1"/>
    <col min="10508" max="10508" width="24.44140625" style="117" bestFit="1" customWidth="1"/>
    <col min="10509" max="10509" width="10" style="117"/>
    <col min="10510" max="10510" width="12.44140625" style="117" bestFit="1" customWidth="1"/>
    <col min="10511" max="10752" width="10" style="117"/>
    <col min="10753" max="10753" width="1.5546875" style="117" customWidth="1"/>
    <col min="10754" max="10754" width="2.6640625" style="117" customWidth="1"/>
    <col min="10755" max="10762" width="10" style="117"/>
    <col min="10763" max="10763" width="13.44140625" style="117" bestFit="1" customWidth="1"/>
    <col min="10764" max="10764" width="24.44140625" style="117" bestFit="1" customWidth="1"/>
    <col min="10765" max="10765" width="10" style="117"/>
    <col min="10766" max="10766" width="12.44140625" style="117" bestFit="1" customWidth="1"/>
    <col min="10767" max="11008" width="10" style="117"/>
    <col min="11009" max="11009" width="1.5546875" style="117" customWidth="1"/>
    <col min="11010" max="11010" width="2.6640625" style="117" customWidth="1"/>
    <col min="11011" max="11018" width="10" style="117"/>
    <col min="11019" max="11019" width="13.44140625" style="117" bestFit="1" customWidth="1"/>
    <col min="11020" max="11020" width="24.44140625" style="117" bestFit="1" customWidth="1"/>
    <col min="11021" max="11021" width="10" style="117"/>
    <col min="11022" max="11022" width="12.44140625" style="117" bestFit="1" customWidth="1"/>
    <col min="11023" max="11264" width="10" style="117"/>
    <col min="11265" max="11265" width="1.5546875" style="117" customWidth="1"/>
    <col min="11266" max="11266" width="2.6640625" style="117" customWidth="1"/>
    <col min="11267" max="11274" width="10" style="117"/>
    <col min="11275" max="11275" width="13.44140625" style="117" bestFit="1" customWidth="1"/>
    <col min="11276" max="11276" width="24.44140625" style="117" bestFit="1" customWidth="1"/>
    <col min="11277" max="11277" width="10" style="117"/>
    <col min="11278" max="11278" width="12.44140625" style="117" bestFit="1" customWidth="1"/>
    <col min="11279" max="11520" width="10" style="117"/>
    <col min="11521" max="11521" width="1.5546875" style="117" customWidth="1"/>
    <col min="11522" max="11522" width="2.6640625" style="117" customWidth="1"/>
    <col min="11523" max="11530" width="10" style="117"/>
    <col min="11531" max="11531" width="13.44140625" style="117" bestFit="1" customWidth="1"/>
    <col min="11532" max="11532" width="24.44140625" style="117" bestFit="1" customWidth="1"/>
    <col min="11533" max="11533" width="10" style="117"/>
    <col min="11534" max="11534" width="12.44140625" style="117" bestFit="1" customWidth="1"/>
    <col min="11535" max="11776" width="10" style="117"/>
    <col min="11777" max="11777" width="1.5546875" style="117" customWidth="1"/>
    <col min="11778" max="11778" width="2.6640625" style="117" customWidth="1"/>
    <col min="11779" max="11786" width="10" style="117"/>
    <col min="11787" max="11787" width="13.44140625" style="117" bestFit="1" customWidth="1"/>
    <col min="11788" max="11788" width="24.44140625" style="117" bestFit="1" customWidth="1"/>
    <col min="11789" max="11789" width="10" style="117"/>
    <col min="11790" max="11790" width="12.44140625" style="117" bestFit="1" customWidth="1"/>
    <col min="11791" max="12032" width="10" style="117"/>
    <col min="12033" max="12033" width="1.5546875" style="117" customWidth="1"/>
    <col min="12034" max="12034" width="2.6640625" style="117" customWidth="1"/>
    <col min="12035" max="12042" width="10" style="117"/>
    <col min="12043" max="12043" width="13.44140625" style="117" bestFit="1" customWidth="1"/>
    <col min="12044" max="12044" width="24.44140625" style="117" bestFit="1" customWidth="1"/>
    <col min="12045" max="12045" width="10" style="117"/>
    <col min="12046" max="12046" width="12.44140625" style="117" bestFit="1" customWidth="1"/>
    <col min="12047" max="12288" width="10" style="117"/>
    <col min="12289" max="12289" width="1.5546875" style="117" customWidth="1"/>
    <col min="12290" max="12290" width="2.6640625" style="117" customWidth="1"/>
    <col min="12291" max="12298" width="10" style="117"/>
    <col min="12299" max="12299" width="13.44140625" style="117" bestFit="1" customWidth="1"/>
    <col min="12300" max="12300" width="24.44140625" style="117" bestFit="1" customWidth="1"/>
    <col min="12301" max="12301" width="10" style="117"/>
    <col min="12302" max="12302" width="12.44140625" style="117" bestFit="1" customWidth="1"/>
    <col min="12303" max="12544" width="10" style="117"/>
    <col min="12545" max="12545" width="1.5546875" style="117" customWidth="1"/>
    <col min="12546" max="12546" width="2.6640625" style="117" customWidth="1"/>
    <col min="12547" max="12554" width="10" style="117"/>
    <col min="12555" max="12555" width="13.44140625" style="117" bestFit="1" customWidth="1"/>
    <col min="12556" max="12556" width="24.44140625" style="117" bestFit="1" customWidth="1"/>
    <col min="12557" max="12557" width="10" style="117"/>
    <col min="12558" max="12558" width="12.44140625" style="117" bestFit="1" customWidth="1"/>
    <col min="12559" max="12800" width="10" style="117"/>
    <col min="12801" max="12801" width="1.5546875" style="117" customWidth="1"/>
    <col min="12802" max="12802" width="2.6640625" style="117" customWidth="1"/>
    <col min="12803" max="12810" width="10" style="117"/>
    <col min="12811" max="12811" width="13.44140625" style="117" bestFit="1" customWidth="1"/>
    <col min="12812" max="12812" width="24.44140625" style="117" bestFit="1" customWidth="1"/>
    <col min="12813" max="12813" width="10" style="117"/>
    <col min="12814" max="12814" width="12.44140625" style="117" bestFit="1" customWidth="1"/>
    <col min="12815" max="13056" width="10" style="117"/>
    <col min="13057" max="13057" width="1.5546875" style="117" customWidth="1"/>
    <col min="13058" max="13058" width="2.6640625" style="117" customWidth="1"/>
    <col min="13059" max="13066" width="10" style="117"/>
    <col min="13067" max="13067" width="13.44140625" style="117" bestFit="1" customWidth="1"/>
    <col min="13068" max="13068" width="24.44140625" style="117" bestFit="1" customWidth="1"/>
    <col min="13069" max="13069" width="10" style="117"/>
    <col min="13070" max="13070" width="12.44140625" style="117" bestFit="1" customWidth="1"/>
    <col min="13071" max="13312" width="10" style="117"/>
    <col min="13313" max="13313" width="1.5546875" style="117" customWidth="1"/>
    <col min="13314" max="13314" width="2.6640625" style="117" customWidth="1"/>
    <col min="13315" max="13322" width="10" style="117"/>
    <col min="13323" max="13323" width="13.44140625" style="117" bestFit="1" customWidth="1"/>
    <col min="13324" max="13324" width="24.44140625" style="117" bestFit="1" customWidth="1"/>
    <col min="13325" max="13325" width="10" style="117"/>
    <col min="13326" max="13326" width="12.44140625" style="117" bestFit="1" customWidth="1"/>
    <col min="13327" max="13568" width="10" style="117"/>
    <col min="13569" max="13569" width="1.5546875" style="117" customWidth="1"/>
    <col min="13570" max="13570" width="2.6640625" style="117" customWidth="1"/>
    <col min="13571" max="13578" width="10" style="117"/>
    <col min="13579" max="13579" width="13.44140625" style="117" bestFit="1" customWidth="1"/>
    <col min="13580" max="13580" width="24.44140625" style="117" bestFit="1" customWidth="1"/>
    <col min="13581" max="13581" width="10" style="117"/>
    <col min="13582" max="13582" width="12.44140625" style="117" bestFit="1" customWidth="1"/>
    <col min="13583" max="13824" width="10" style="117"/>
    <col min="13825" max="13825" width="1.5546875" style="117" customWidth="1"/>
    <col min="13826" max="13826" width="2.6640625" style="117" customWidth="1"/>
    <col min="13827" max="13834" width="10" style="117"/>
    <col min="13835" max="13835" width="13.44140625" style="117" bestFit="1" customWidth="1"/>
    <col min="13836" max="13836" width="24.44140625" style="117" bestFit="1" customWidth="1"/>
    <col min="13837" max="13837" width="10" style="117"/>
    <col min="13838" max="13838" width="12.44140625" style="117" bestFit="1" customWidth="1"/>
    <col min="13839" max="14080" width="10" style="117"/>
    <col min="14081" max="14081" width="1.5546875" style="117" customWidth="1"/>
    <col min="14082" max="14082" width="2.6640625" style="117" customWidth="1"/>
    <col min="14083" max="14090" width="10" style="117"/>
    <col min="14091" max="14091" width="13.44140625" style="117" bestFit="1" customWidth="1"/>
    <col min="14092" max="14092" width="24.44140625" style="117" bestFit="1" customWidth="1"/>
    <col min="14093" max="14093" width="10" style="117"/>
    <col min="14094" max="14094" width="12.44140625" style="117" bestFit="1" customWidth="1"/>
    <col min="14095" max="14336" width="10" style="117"/>
    <col min="14337" max="14337" width="1.5546875" style="117" customWidth="1"/>
    <col min="14338" max="14338" width="2.6640625" style="117" customWidth="1"/>
    <col min="14339" max="14346" width="10" style="117"/>
    <col min="14347" max="14347" width="13.44140625" style="117" bestFit="1" customWidth="1"/>
    <col min="14348" max="14348" width="24.44140625" style="117" bestFit="1" customWidth="1"/>
    <col min="14349" max="14349" width="10" style="117"/>
    <col min="14350" max="14350" width="12.44140625" style="117" bestFit="1" customWidth="1"/>
    <col min="14351" max="14592" width="10" style="117"/>
    <col min="14593" max="14593" width="1.5546875" style="117" customWidth="1"/>
    <col min="14594" max="14594" width="2.6640625" style="117" customWidth="1"/>
    <col min="14595" max="14602" width="10" style="117"/>
    <col min="14603" max="14603" width="13.44140625" style="117" bestFit="1" customWidth="1"/>
    <col min="14604" max="14604" width="24.44140625" style="117" bestFit="1" customWidth="1"/>
    <col min="14605" max="14605" width="10" style="117"/>
    <col min="14606" max="14606" width="12.44140625" style="117" bestFit="1" customWidth="1"/>
    <col min="14607" max="14848" width="10" style="117"/>
    <col min="14849" max="14849" width="1.5546875" style="117" customWidth="1"/>
    <col min="14850" max="14850" width="2.6640625" style="117" customWidth="1"/>
    <col min="14851" max="14858" width="10" style="117"/>
    <col min="14859" max="14859" width="13.44140625" style="117" bestFit="1" customWidth="1"/>
    <col min="14860" max="14860" width="24.44140625" style="117" bestFit="1" customWidth="1"/>
    <col min="14861" max="14861" width="10" style="117"/>
    <col min="14862" max="14862" width="12.44140625" style="117" bestFit="1" customWidth="1"/>
    <col min="14863" max="15104" width="10" style="117"/>
    <col min="15105" max="15105" width="1.5546875" style="117" customWidth="1"/>
    <col min="15106" max="15106" width="2.6640625" style="117" customWidth="1"/>
    <col min="15107" max="15114" width="10" style="117"/>
    <col min="15115" max="15115" width="13.44140625" style="117" bestFit="1" customWidth="1"/>
    <col min="15116" max="15116" width="24.44140625" style="117" bestFit="1" customWidth="1"/>
    <col min="15117" max="15117" width="10" style="117"/>
    <col min="15118" max="15118" width="12.44140625" style="117" bestFit="1" customWidth="1"/>
    <col min="15119" max="15360" width="10" style="117"/>
    <col min="15361" max="15361" width="1.5546875" style="117" customWidth="1"/>
    <col min="15362" max="15362" width="2.6640625" style="117" customWidth="1"/>
    <col min="15363" max="15370" width="10" style="117"/>
    <col min="15371" max="15371" width="13.44140625" style="117" bestFit="1" customWidth="1"/>
    <col min="15372" max="15372" width="24.44140625" style="117" bestFit="1" customWidth="1"/>
    <col min="15373" max="15373" width="10" style="117"/>
    <col min="15374" max="15374" width="12.44140625" style="117" bestFit="1" customWidth="1"/>
    <col min="15375" max="15616" width="10" style="117"/>
    <col min="15617" max="15617" width="1.5546875" style="117" customWidth="1"/>
    <col min="15618" max="15618" width="2.6640625" style="117" customWidth="1"/>
    <col min="15619" max="15626" width="10" style="117"/>
    <col min="15627" max="15627" width="13.44140625" style="117" bestFit="1" customWidth="1"/>
    <col min="15628" max="15628" width="24.44140625" style="117" bestFit="1" customWidth="1"/>
    <col min="15629" max="15629" width="10" style="117"/>
    <col min="15630" max="15630" width="12.44140625" style="117" bestFit="1" customWidth="1"/>
    <col min="15631" max="15872" width="10" style="117"/>
    <col min="15873" max="15873" width="1.5546875" style="117" customWidth="1"/>
    <col min="15874" max="15874" width="2.6640625" style="117" customWidth="1"/>
    <col min="15875" max="15882" width="10" style="117"/>
    <col min="15883" max="15883" width="13.44140625" style="117" bestFit="1" customWidth="1"/>
    <col min="15884" max="15884" width="24.44140625" style="117" bestFit="1" customWidth="1"/>
    <col min="15885" max="15885" width="10" style="117"/>
    <col min="15886" max="15886" width="12.44140625" style="117" bestFit="1" customWidth="1"/>
    <col min="15887" max="16128" width="10" style="117"/>
    <col min="16129" max="16129" width="1.5546875" style="117" customWidth="1"/>
    <col min="16130" max="16130" width="2.6640625" style="117" customWidth="1"/>
    <col min="16131" max="16138" width="10" style="117"/>
    <col min="16139" max="16139" width="13.44140625" style="117" bestFit="1" customWidth="1"/>
    <col min="16140" max="16140" width="24.44140625" style="117" bestFit="1" customWidth="1"/>
    <col min="16141" max="16141" width="10" style="117"/>
    <col min="16142" max="16142" width="12.44140625" style="117" bestFit="1" customWidth="1"/>
    <col min="16143" max="16384" width="10" style="117"/>
  </cols>
  <sheetData>
    <row r="1" spans="1:14" ht="18" customHeight="1" x14ac:dyDescent="0.25">
      <c r="A1" s="199" t="s">
        <v>104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200"/>
      <c r="N1" s="116"/>
    </row>
    <row r="3" spans="1:14" x14ac:dyDescent="0.25">
      <c r="A3" s="119" t="s">
        <v>44</v>
      </c>
    </row>
    <row r="4" spans="1:14" ht="30.75" customHeight="1" thickBot="1" x14ac:dyDescent="0.3">
      <c r="A4" s="201" t="s">
        <v>105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4" x14ac:dyDescent="0.25">
      <c r="A5" s="119"/>
      <c r="B5" s="120">
        <v>0</v>
      </c>
      <c r="C5" s="120" t="s">
        <v>45</v>
      </c>
      <c r="D5" s="120">
        <v>4</v>
      </c>
      <c r="E5" s="120" t="s">
        <v>46</v>
      </c>
      <c r="F5" s="120">
        <v>3</v>
      </c>
      <c r="G5" s="120" t="s">
        <v>47</v>
      </c>
      <c r="H5" s="120">
        <v>2</v>
      </c>
      <c r="I5" s="120" t="s">
        <v>48</v>
      </c>
      <c r="J5" s="120"/>
      <c r="K5" s="120"/>
      <c r="L5" s="121" t="s">
        <v>49</v>
      </c>
    </row>
    <row r="6" spans="1:14" x14ac:dyDescent="0.25">
      <c r="A6" s="122"/>
      <c r="L6" s="123"/>
    </row>
    <row r="7" spans="1:14" x14ac:dyDescent="0.25">
      <c r="A7" s="122"/>
      <c r="C7" s="117" t="s">
        <v>45</v>
      </c>
      <c r="D7" s="117" t="s">
        <v>50</v>
      </c>
      <c r="H7" s="117">
        <f>400</f>
        <v>400</v>
      </c>
      <c r="J7" s="117">
        <f>B5</f>
        <v>0</v>
      </c>
      <c r="K7" s="117" t="s">
        <v>45</v>
      </c>
      <c r="L7" s="124">
        <f>B5*H7</f>
        <v>0</v>
      </c>
    </row>
    <row r="8" spans="1:14" x14ac:dyDescent="0.25">
      <c r="A8" s="122"/>
      <c r="C8" s="117" t="s">
        <v>51</v>
      </c>
      <c r="H8" s="117">
        <v>36</v>
      </c>
      <c r="I8" s="117" t="s">
        <v>52</v>
      </c>
      <c r="J8" s="117">
        <f>B5</f>
        <v>0</v>
      </c>
      <c r="K8" s="117" t="s">
        <v>45</v>
      </c>
      <c r="L8" s="124">
        <f>B5*D5*H8</f>
        <v>0</v>
      </c>
    </row>
    <row r="9" spans="1:14" x14ac:dyDescent="0.25">
      <c r="A9" s="122"/>
      <c r="C9" s="117" t="s">
        <v>53</v>
      </c>
      <c r="H9" s="117">
        <f>175</f>
        <v>175</v>
      </c>
      <c r="I9" s="117" t="s">
        <v>54</v>
      </c>
      <c r="J9" s="117">
        <f>B5</f>
        <v>0</v>
      </c>
      <c r="K9" s="117" t="s">
        <v>45</v>
      </c>
      <c r="L9" s="124">
        <f>B5*F5*H9</f>
        <v>0</v>
      </c>
    </row>
    <row r="10" spans="1:14" x14ac:dyDescent="0.25">
      <c r="A10" s="122"/>
      <c r="C10" s="117" t="s">
        <v>55</v>
      </c>
      <c r="H10" s="117">
        <f>40</f>
        <v>40</v>
      </c>
      <c r="I10" s="117" t="s">
        <v>56</v>
      </c>
      <c r="L10" s="124">
        <f>B5*D5*H10</f>
        <v>0</v>
      </c>
    </row>
    <row r="11" spans="1:14" x14ac:dyDescent="0.25">
      <c r="A11" s="122"/>
      <c r="C11" s="117" t="s">
        <v>45</v>
      </c>
      <c r="D11" s="117" t="s">
        <v>57</v>
      </c>
      <c r="H11" s="125">
        <v>0.44500000000000001</v>
      </c>
      <c r="I11" s="117" t="s">
        <v>58</v>
      </c>
      <c r="J11" s="117">
        <v>47</v>
      </c>
      <c r="K11" s="117" t="s">
        <v>59</v>
      </c>
      <c r="L11" s="124">
        <f>B5*H11*J11</f>
        <v>0</v>
      </c>
    </row>
    <row r="12" spans="1:14" ht="13.8" thickBot="1" x14ac:dyDescent="0.3">
      <c r="A12" s="122"/>
      <c r="C12" s="117" t="s">
        <v>45</v>
      </c>
      <c r="D12" s="117" t="s">
        <v>60</v>
      </c>
      <c r="H12" s="126">
        <f>250</f>
        <v>250</v>
      </c>
      <c r="I12" s="117" t="s">
        <v>61</v>
      </c>
      <c r="L12" s="127">
        <f>B5*H12</f>
        <v>0</v>
      </c>
    </row>
    <row r="13" spans="1:14" ht="13.8" thickBot="1" x14ac:dyDescent="0.3">
      <c r="A13" s="128"/>
      <c r="B13" s="129"/>
      <c r="C13" s="129"/>
      <c r="D13" s="129"/>
      <c r="E13" s="129"/>
      <c r="F13" s="129"/>
      <c r="G13" s="129"/>
      <c r="H13" s="129"/>
      <c r="I13" s="129"/>
      <c r="J13" s="130"/>
      <c r="K13" s="129"/>
      <c r="L13" s="131">
        <f>SUM(L7:L12)</f>
        <v>0</v>
      </c>
      <c r="N13" s="132"/>
    </row>
    <row r="14" spans="1:14" x14ac:dyDescent="0.25">
      <c r="K14" s="117" t="s">
        <v>62</v>
      </c>
      <c r="L14" s="133">
        <f>L13*H5</f>
        <v>0</v>
      </c>
    </row>
    <row r="15" spans="1:14" x14ac:dyDescent="0.25">
      <c r="L15" s="134"/>
    </row>
    <row r="16" spans="1:14" x14ac:dyDescent="0.25">
      <c r="K16" s="135" t="s">
        <v>63</v>
      </c>
      <c r="L16" s="136">
        <f>L14</f>
        <v>0</v>
      </c>
    </row>
    <row r="18" spans="1:14" x14ac:dyDescent="0.25">
      <c r="A18" s="119" t="s">
        <v>64</v>
      </c>
    </row>
    <row r="19" spans="1:14" ht="30.75" customHeight="1" thickBot="1" x14ac:dyDescent="0.3">
      <c r="A19" s="201" t="s">
        <v>106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</row>
    <row r="20" spans="1:14" x14ac:dyDescent="0.25">
      <c r="A20" s="119"/>
      <c r="B20" s="120">
        <v>0</v>
      </c>
      <c r="C20" s="120" t="s">
        <v>45</v>
      </c>
      <c r="D20" s="120">
        <v>4</v>
      </c>
      <c r="E20" s="120" t="s">
        <v>46</v>
      </c>
      <c r="F20" s="120">
        <v>3</v>
      </c>
      <c r="G20" s="120" t="s">
        <v>47</v>
      </c>
      <c r="H20" s="120">
        <v>1</v>
      </c>
      <c r="I20" s="120" t="s">
        <v>48</v>
      </c>
      <c r="J20" s="120"/>
      <c r="K20" s="120"/>
      <c r="L20" s="121" t="s">
        <v>49</v>
      </c>
    </row>
    <row r="21" spans="1:14" x14ac:dyDescent="0.25">
      <c r="A21" s="122"/>
      <c r="L21" s="123"/>
    </row>
    <row r="22" spans="1:14" x14ac:dyDescent="0.25">
      <c r="A22" s="122"/>
      <c r="C22" s="117" t="s">
        <v>45</v>
      </c>
      <c r="D22" s="117" t="s">
        <v>50</v>
      </c>
      <c r="H22" s="117">
        <f>400</f>
        <v>400</v>
      </c>
      <c r="J22" s="117">
        <f>B20</f>
        <v>0</v>
      </c>
      <c r="K22" s="117" t="s">
        <v>45</v>
      </c>
      <c r="L22" s="124">
        <f>B20*H22</f>
        <v>0</v>
      </c>
    </row>
    <row r="23" spans="1:14" x14ac:dyDescent="0.25">
      <c r="A23" s="122"/>
      <c r="C23" s="117" t="s">
        <v>51</v>
      </c>
      <c r="H23" s="117">
        <v>36</v>
      </c>
      <c r="I23" s="117" t="s">
        <v>52</v>
      </c>
      <c r="J23" s="117">
        <f>B20</f>
        <v>0</v>
      </c>
      <c r="K23" s="117" t="s">
        <v>45</v>
      </c>
      <c r="L23" s="124">
        <f>B20*D20*H23</f>
        <v>0</v>
      </c>
    </row>
    <row r="24" spans="1:14" x14ac:dyDescent="0.25">
      <c r="A24" s="122"/>
      <c r="C24" s="117" t="s">
        <v>53</v>
      </c>
      <c r="H24" s="117">
        <f>175</f>
        <v>175</v>
      </c>
      <c r="I24" s="117" t="s">
        <v>54</v>
      </c>
      <c r="J24" s="117">
        <f>B20</f>
        <v>0</v>
      </c>
      <c r="K24" s="117" t="s">
        <v>45</v>
      </c>
      <c r="L24" s="124">
        <f>B20*F20*H24</f>
        <v>0</v>
      </c>
    </row>
    <row r="25" spans="1:14" x14ac:dyDescent="0.25">
      <c r="A25" s="122"/>
      <c r="C25" s="117" t="s">
        <v>55</v>
      </c>
      <c r="H25" s="117">
        <f>40</f>
        <v>40</v>
      </c>
      <c r="I25" s="117" t="s">
        <v>56</v>
      </c>
      <c r="L25" s="124">
        <f>B20*D20*H25</f>
        <v>0</v>
      </c>
    </row>
    <row r="26" spans="1:14" x14ac:dyDescent="0.25">
      <c r="A26" s="122"/>
      <c r="C26" s="117" t="s">
        <v>45</v>
      </c>
      <c r="D26" s="117" t="s">
        <v>57</v>
      </c>
      <c r="H26" s="125">
        <v>0.44500000000000001</v>
      </c>
      <c r="I26" s="117" t="s">
        <v>58</v>
      </c>
      <c r="J26" s="117">
        <v>47</v>
      </c>
      <c r="K26" s="117" t="s">
        <v>59</v>
      </c>
      <c r="L26" s="124">
        <f>B20*H26*J26</f>
        <v>0</v>
      </c>
    </row>
    <row r="27" spans="1:14" ht="13.8" thickBot="1" x14ac:dyDescent="0.3">
      <c r="A27" s="122"/>
      <c r="C27" s="117" t="s">
        <v>45</v>
      </c>
      <c r="D27" s="117" t="s">
        <v>60</v>
      </c>
      <c r="H27" s="126">
        <f>250</f>
        <v>250</v>
      </c>
      <c r="I27" s="117" t="s">
        <v>61</v>
      </c>
      <c r="L27" s="127">
        <f>B20*H27</f>
        <v>0</v>
      </c>
    </row>
    <row r="28" spans="1:14" ht="13.8" thickBot="1" x14ac:dyDescent="0.3">
      <c r="A28" s="128"/>
      <c r="B28" s="129"/>
      <c r="C28" s="129"/>
      <c r="D28" s="129"/>
      <c r="E28" s="129"/>
      <c r="F28" s="129"/>
      <c r="G28" s="129"/>
      <c r="H28" s="129"/>
      <c r="I28" s="129"/>
      <c r="J28" s="130"/>
      <c r="K28" s="129"/>
      <c r="L28" s="131">
        <f>SUM(L22:L27)</f>
        <v>0</v>
      </c>
      <c r="N28" s="132"/>
    </row>
    <row r="29" spans="1:14" x14ac:dyDescent="0.25">
      <c r="K29" s="117" t="s">
        <v>62</v>
      </c>
      <c r="L29" s="133">
        <f>L28*H20</f>
        <v>0</v>
      </c>
    </row>
    <row r="30" spans="1:14" x14ac:dyDescent="0.25">
      <c r="L30" s="134"/>
    </row>
    <row r="31" spans="1:14" x14ac:dyDescent="0.25">
      <c r="K31" s="135" t="s">
        <v>65</v>
      </c>
      <c r="L31" s="136">
        <f>L29</f>
        <v>0</v>
      </c>
    </row>
  </sheetData>
  <mergeCells count="3">
    <mergeCell ref="A1:M1"/>
    <mergeCell ref="A4:L4"/>
    <mergeCell ref="A19:L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2E89-DC24-4123-88FE-24FE13408998}">
  <dimension ref="A1:E5"/>
  <sheetViews>
    <sheetView workbookViewId="0">
      <selection activeCell="D18" sqref="D18"/>
    </sheetView>
  </sheetViews>
  <sheetFormatPr defaultRowHeight="13.2" x14ac:dyDescent="0.25"/>
  <cols>
    <col min="1" max="1" width="27.44140625" customWidth="1"/>
  </cols>
  <sheetData>
    <row r="1" spans="1:5" x14ac:dyDescent="0.25">
      <c r="A1" s="38" t="s">
        <v>93</v>
      </c>
      <c r="B1" s="38" t="s">
        <v>94</v>
      </c>
      <c r="C1" s="38" t="s">
        <v>95</v>
      </c>
      <c r="D1" s="38" t="s">
        <v>96</v>
      </c>
      <c r="E1" s="38" t="s">
        <v>97</v>
      </c>
    </row>
    <row r="2" spans="1:5" x14ac:dyDescent="0.25">
      <c r="A2" s="38" t="s">
        <v>98</v>
      </c>
      <c r="B2" s="38">
        <v>0</v>
      </c>
      <c r="C2" s="38">
        <v>5000</v>
      </c>
      <c r="D2" s="38">
        <f>C2*B2</f>
        <v>0</v>
      </c>
      <c r="E2" s="38">
        <v>1</v>
      </c>
    </row>
    <row r="3" spans="1:5" x14ac:dyDescent="0.25">
      <c r="A3" s="38" t="s">
        <v>99</v>
      </c>
      <c r="B3" s="38"/>
      <c r="C3" s="38"/>
      <c r="D3" s="38">
        <f>C3*B3</f>
        <v>0</v>
      </c>
      <c r="E3" s="38"/>
    </row>
    <row r="4" spans="1:5" x14ac:dyDescent="0.25">
      <c r="A4" s="38"/>
      <c r="B4" s="38"/>
      <c r="C4" s="38"/>
      <c r="D4" s="38">
        <f>C4*B4</f>
        <v>0</v>
      </c>
      <c r="E4" s="38"/>
    </row>
    <row r="5" spans="1:5" x14ac:dyDescent="0.25">
      <c r="A5" s="38" t="s">
        <v>100</v>
      </c>
      <c r="B5" s="38"/>
      <c r="C5" s="38"/>
      <c r="D5" s="38">
        <f>SUM(D2:D4)</f>
        <v>0</v>
      </c>
      <c r="E5" s="3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CADE0-82C8-4872-B7A4-C5E188B289F6}">
  <dimension ref="A1:E9"/>
  <sheetViews>
    <sheetView workbookViewId="0">
      <selection activeCell="D9" sqref="D9"/>
    </sheetView>
  </sheetViews>
  <sheetFormatPr defaultRowHeight="13.2" x14ac:dyDescent="0.25"/>
  <cols>
    <col min="1" max="1" width="27.33203125" customWidth="1"/>
  </cols>
  <sheetData>
    <row r="1" spans="1:5" x14ac:dyDescent="0.25">
      <c r="A1" s="38" t="s">
        <v>93</v>
      </c>
      <c r="B1" s="38" t="s">
        <v>94</v>
      </c>
      <c r="C1" s="38" t="s">
        <v>95</v>
      </c>
      <c r="D1" s="38" t="s">
        <v>96</v>
      </c>
      <c r="E1" s="38" t="s">
        <v>97</v>
      </c>
    </row>
    <row r="2" spans="1:5" x14ac:dyDescent="0.25">
      <c r="A2" s="38" t="s">
        <v>98</v>
      </c>
      <c r="B2" s="38">
        <v>0</v>
      </c>
      <c r="C2" s="38">
        <v>100</v>
      </c>
      <c r="D2" s="38">
        <f>C2*B2</f>
        <v>0</v>
      </c>
      <c r="E2" s="38">
        <v>1</v>
      </c>
    </row>
    <row r="3" spans="1:5" x14ac:dyDescent="0.25">
      <c r="A3" s="38" t="s">
        <v>99</v>
      </c>
      <c r="B3" s="38">
        <v>0</v>
      </c>
      <c r="C3" s="38">
        <v>100</v>
      </c>
      <c r="D3" s="38">
        <f t="shared" ref="D3:D8" si="0">C3*B3</f>
        <v>0</v>
      </c>
      <c r="E3" s="38">
        <v>1</v>
      </c>
    </row>
    <row r="4" spans="1:5" x14ac:dyDescent="0.25">
      <c r="A4" s="38" t="s">
        <v>101</v>
      </c>
      <c r="B4" s="38">
        <v>0</v>
      </c>
      <c r="C4" s="38">
        <v>100</v>
      </c>
      <c r="D4" s="38">
        <f t="shared" si="0"/>
        <v>0</v>
      </c>
      <c r="E4" s="38">
        <v>1</v>
      </c>
    </row>
    <row r="5" spans="1:5" x14ac:dyDescent="0.25">
      <c r="A5" s="38" t="s">
        <v>102</v>
      </c>
      <c r="B5" s="38">
        <v>0</v>
      </c>
      <c r="C5" s="38">
        <v>100</v>
      </c>
      <c r="D5" s="38">
        <f t="shared" si="0"/>
        <v>0</v>
      </c>
      <c r="E5" s="38">
        <v>1</v>
      </c>
    </row>
    <row r="6" spans="1:5" x14ac:dyDescent="0.25">
      <c r="A6" s="38" t="s">
        <v>103</v>
      </c>
      <c r="B6" s="38">
        <v>0</v>
      </c>
      <c r="C6" s="38">
        <v>100</v>
      </c>
      <c r="D6" s="38">
        <f t="shared" si="0"/>
        <v>0</v>
      </c>
      <c r="E6" s="38">
        <v>1</v>
      </c>
    </row>
    <row r="7" spans="1:5" x14ac:dyDescent="0.25">
      <c r="A7" s="38"/>
      <c r="B7" s="38"/>
      <c r="C7" s="38"/>
      <c r="D7" s="38">
        <f t="shared" si="0"/>
        <v>0</v>
      </c>
      <c r="E7" s="38"/>
    </row>
    <row r="8" spans="1:5" x14ac:dyDescent="0.25">
      <c r="A8" s="38"/>
      <c r="B8" s="38"/>
      <c r="C8" s="38"/>
      <c r="D8" s="38">
        <f t="shared" si="0"/>
        <v>0</v>
      </c>
      <c r="E8" s="38"/>
    </row>
    <row r="9" spans="1:5" x14ac:dyDescent="0.25">
      <c r="A9" s="38" t="s">
        <v>100</v>
      </c>
      <c r="B9" s="38"/>
      <c r="C9" s="38"/>
      <c r="D9" s="38">
        <f>SUM(D2:D8)</f>
        <v>0</v>
      </c>
      <c r="E9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MASTER</vt:lpstr>
      <vt:lpstr>Travel</vt:lpstr>
      <vt:lpstr>Equipment</vt:lpstr>
      <vt:lpstr>Supplies</vt:lpstr>
    </vt:vector>
  </TitlesOfParts>
  <Company>University of Central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Research</dc:creator>
  <cp:lastModifiedBy>Gerri Leviston</cp:lastModifiedBy>
  <cp:lastPrinted>2010-11-24T14:41:51Z</cp:lastPrinted>
  <dcterms:created xsi:type="dcterms:W3CDTF">2009-01-21T15:59:47Z</dcterms:created>
  <dcterms:modified xsi:type="dcterms:W3CDTF">2022-07-14T16:46:29Z</dcterms:modified>
</cp:coreProperties>
</file>